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3"/>
  <workbookPr/>
  <mc:AlternateContent xmlns:mc="http://schemas.openxmlformats.org/markup-compatibility/2006">
    <mc:Choice Requires="x15">
      <x15ac:absPath xmlns:x15ac="http://schemas.microsoft.com/office/spreadsheetml/2010/11/ac" url="/Users/macbookjcr/Desktop/EVAL CM1 JAURES 2/"/>
    </mc:Choice>
  </mc:AlternateContent>
  <xr:revisionPtr revIDLastSave="0" documentId="13_ncr:1_{A5C2ECA7-C5B9-914A-83F4-76477E91B1CA}" xr6:coauthVersionLast="33" xr6:coauthVersionMax="33" xr10:uidLastSave="{00000000-0000-0000-0000-000000000000}"/>
  <bookViews>
    <workbookView xWindow="0" yWindow="460" windowWidth="27820" windowHeight="16860" tabRatio="283" xr2:uid="{00000000-000D-0000-FFFF-FFFF00000000}"/>
  </bookViews>
  <sheets>
    <sheet name="Classe" sheetId="2" r:id="rId1"/>
    <sheet name="Saisie" sheetId="3" r:id="rId2"/>
    <sheet name="Analyse classe" sheetId="4" r:id="rId3"/>
    <sheet name="Feuil1" sheetId="5" state="hidden" r:id="rId4"/>
    <sheet name="listes" sheetId="6" state="hidden" r:id="rId5"/>
  </sheets>
  <definedNames>
    <definedName name="franc">Saisie!$C$38:$AA$61</definedName>
    <definedName name="math">Saisie!$C$2:$AA$31</definedName>
    <definedName name="N__élève">'Analyse classe'!$L$6</definedName>
    <definedName name="valeur">listes!$B$4:$B$7</definedName>
    <definedName name="_xlnm.Print_Area" localSheetId="2">'Analyse classe'!$A$1:$I$59</definedName>
  </definedNames>
  <calcPr calcId="179017"/>
</workbook>
</file>

<file path=xl/calcChain.xml><?xml version="1.0" encoding="utf-8"?>
<calcChain xmlns="http://schemas.openxmlformats.org/spreadsheetml/2006/main">
  <c r="M38" i="4" l="1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39" i="4"/>
  <c r="M36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11" i="4"/>
  <c r="M12" i="4"/>
  <c r="M13" i="4"/>
  <c r="M14" i="4"/>
  <c r="M15" i="4"/>
  <c r="M16" i="4"/>
  <c r="M17" i="4"/>
  <c r="M18" i="4"/>
  <c r="M10" i="4"/>
  <c r="N39" i="4" l="1"/>
  <c r="N43" i="4"/>
  <c r="N10" i="4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C67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C66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A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C36" i="3"/>
  <c r="AF42" i="3"/>
  <c r="G40" i="4" s="1"/>
  <c r="AF43" i="3"/>
  <c r="G41" i="4" s="1"/>
  <c r="AF44" i="3"/>
  <c r="G42" i="4" s="1"/>
  <c r="AF45" i="3"/>
  <c r="G43" i="4" s="1"/>
  <c r="AF46" i="3"/>
  <c r="G44" i="4" s="1"/>
  <c r="AF47" i="3"/>
  <c r="G45" i="4" s="1"/>
  <c r="AF48" i="3"/>
  <c r="G46" i="4" s="1"/>
  <c r="AF49" i="3"/>
  <c r="G47" i="4" s="1"/>
  <c r="AF50" i="3"/>
  <c r="G48" i="4" s="1"/>
  <c r="AF51" i="3"/>
  <c r="G49" i="4" s="1"/>
  <c r="AF52" i="3"/>
  <c r="G50" i="4" s="1"/>
  <c r="AF53" i="3"/>
  <c r="G51" i="4" s="1"/>
  <c r="AF54" i="3"/>
  <c r="G52" i="4" s="1"/>
  <c r="AF55" i="3"/>
  <c r="G53" i="4" s="1"/>
  <c r="AF56" i="3"/>
  <c r="G54" i="4" s="1"/>
  <c r="AF57" i="3"/>
  <c r="G55" i="4" s="1"/>
  <c r="AF58" i="3"/>
  <c r="G56" i="4" s="1"/>
  <c r="AF59" i="3"/>
  <c r="G57" i="4" s="1"/>
  <c r="AF60" i="3"/>
  <c r="G58" i="4" s="1"/>
  <c r="AF61" i="3"/>
  <c r="G59" i="4" s="1"/>
  <c r="AF41" i="3"/>
  <c r="G39" i="4" s="1"/>
  <c r="AB36" i="3" l="1"/>
  <c r="AF6" i="3"/>
  <c r="G11" i="4" s="1"/>
  <c r="AF7" i="3"/>
  <c r="G12" i="4" s="1"/>
  <c r="AF8" i="3"/>
  <c r="G13" i="4" s="1"/>
  <c r="AF9" i="3"/>
  <c r="G14" i="4" s="1"/>
  <c r="AF10" i="3"/>
  <c r="G15" i="4" s="1"/>
  <c r="AF11" i="3"/>
  <c r="G16" i="4" s="1"/>
  <c r="AF12" i="3"/>
  <c r="G17" i="4" s="1"/>
  <c r="AF13" i="3"/>
  <c r="G18" i="4" s="1"/>
  <c r="AF14" i="3"/>
  <c r="G19" i="4" s="1"/>
  <c r="AF15" i="3"/>
  <c r="G20" i="4" s="1"/>
  <c r="AF16" i="3"/>
  <c r="G21" i="4" s="1"/>
  <c r="AF17" i="3"/>
  <c r="G22" i="4" s="1"/>
  <c r="AF18" i="3"/>
  <c r="G23" i="4" s="1"/>
  <c r="AF19" i="3"/>
  <c r="G24" i="4" s="1"/>
  <c r="AF20" i="3"/>
  <c r="G25" i="4" s="1"/>
  <c r="AF21" i="3"/>
  <c r="G26" i="4" s="1"/>
  <c r="AF22" i="3"/>
  <c r="G27" i="4" s="1"/>
  <c r="AF23" i="3"/>
  <c r="G28" i="4" s="1"/>
  <c r="AF24" i="3"/>
  <c r="G29" i="4" s="1"/>
  <c r="AF25" i="3"/>
  <c r="G30" i="4" s="1"/>
  <c r="AF26" i="3"/>
  <c r="G31" i="4" s="1"/>
  <c r="AF27" i="3"/>
  <c r="G32" i="4" s="1"/>
  <c r="AF28" i="3"/>
  <c r="G33" i="4" s="1"/>
  <c r="AF29" i="3"/>
  <c r="G34" i="4" s="1"/>
  <c r="AF30" i="3"/>
  <c r="G35" i="4" s="1"/>
  <c r="AF31" i="3"/>
  <c r="G36" i="4" s="1"/>
  <c r="AF5" i="3"/>
  <c r="G10" i="4" s="1"/>
  <c r="AB6" i="3"/>
  <c r="AB5" i="3"/>
  <c r="AO10" i="5"/>
  <c r="AM10" i="5"/>
  <c r="AJ10" i="5"/>
  <c r="AD10" i="5"/>
  <c r="AB10" i="5"/>
  <c r="K10" i="5"/>
  <c r="J10" i="5"/>
  <c r="D10" i="5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K37" i="3" s="1"/>
  <c r="J32" i="3"/>
  <c r="I32" i="3"/>
  <c r="H32" i="3"/>
  <c r="H37" i="3" s="1"/>
  <c r="G32" i="3"/>
  <c r="G37" i="3" s="1"/>
  <c r="F32" i="3"/>
  <c r="F37" i="3" s="1"/>
  <c r="E32" i="3"/>
  <c r="E37" i="3" s="1"/>
  <c r="D32" i="3"/>
  <c r="D37" i="3" s="1"/>
  <c r="C10" i="5"/>
  <c r="C35" i="3"/>
  <c r="C34" i="3"/>
  <c r="C33" i="3"/>
  <c r="C32" i="3"/>
  <c r="AL10" i="5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AA62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AA63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AA64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AA65" i="3"/>
  <c r="C19" i="5"/>
  <c r="J19" i="5"/>
  <c r="AO19" i="5"/>
  <c r="M9" i="4"/>
  <c r="AC61" i="3"/>
  <c r="D59" i="4" s="1"/>
  <c r="AC60" i="3"/>
  <c r="D58" i="4" s="1"/>
  <c r="AC59" i="3"/>
  <c r="D57" i="4" s="1"/>
  <c r="AC58" i="3"/>
  <c r="D56" i="4" s="1"/>
  <c r="AC57" i="3"/>
  <c r="D55" i="4" s="1"/>
  <c r="AC56" i="3"/>
  <c r="D54" i="4" s="1"/>
  <c r="AC50" i="3"/>
  <c r="D48" i="4" s="1"/>
  <c r="AC49" i="3"/>
  <c r="D47" i="4" s="1"/>
  <c r="AC43" i="3"/>
  <c r="D41" i="4" s="1"/>
  <c r="AC42" i="3"/>
  <c r="D40" i="4" s="1"/>
  <c r="AC41" i="3"/>
  <c r="D39" i="4" s="1"/>
  <c r="AE31" i="3"/>
  <c r="F36" i="4" s="1"/>
  <c r="AD31" i="3"/>
  <c r="E36" i="4" s="1"/>
  <c r="AC31" i="3"/>
  <c r="D36" i="4" s="1"/>
  <c r="AB31" i="3"/>
  <c r="AE30" i="3"/>
  <c r="F35" i="4" s="1"/>
  <c r="AD30" i="3"/>
  <c r="E35" i="4" s="1"/>
  <c r="AC30" i="3"/>
  <c r="D35" i="4" s="1"/>
  <c r="AB30" i="3"/>
  <c r="AE29" i="3"/>
  <c r="F34" i="4" s="1"/>
  <c r="AD29" i="3"/>
  <c r="E34" i="4" s="1"/>
  <c r="AC29" i="3"/>
  <c r="D34" i="4" s="1"/>
  <c r="AB29" i="3"/>
  <c r="AE28" i="3"/>
  <c r="F33" i="4" s="1"/>
  <c r="AD28" i="3"/>
  <c r="E33" i="4" s="1"/>
  <c r="AC28" i="3"/>
  <c r="D33" i="4" s="1"/>
  <c r="AB28" i="3"/>
  <c r="AE27" i="3"/>
  <c r="F32" i="4" s="1"/>
  <c r="AD27" i="3"/>
  <c r="E32" i="4" s="1"/>
  <c r="AC27" i="3"/>
  <c r="D32" i="4" s="1"/>
  <c r="AB27" i="3"/>
  <c r="AE26" i="3"/>
  <c r="F31" i="4" s="1"/>
  <c r="AD26" i="3"/>
  <c r="E31" i="4" s="1"/>
  <c r="AC26" i="3"/>
  <c r="D31" i="4" s="1"/>
  <c r="AB26" i="3"/>
  <c r="AE25" i="3"/>
  <c r="F30" i="4" s="1"/>
  <c r="AD25" i="3"/>
  <c r="E30" i="4" s="1"/>
  <c r="AC25" i="3"/>
  <c r="D30" i="4" s="1"/>
  <c r="AB25" i="3"/>
  <c r="AE24" i="3"/>
  <c r="F29" i="4" s="1"/>
  <c r="AD24" i="3"/>
  <c r="E29" i="4" s="1"/>
  <c r="AC24" i="3"/>
  <c r="D29" i="4" s="1"/>
  <c r="AB24" i="3"/>
  <c r="AE23" i="3"/>
  <c r="F28" i="4" s="1"/>
  <c r="AD23" i="3"/>
  <c r="E28" i="4" s="1"/>
  <c r="AC23" i="3"/>
  <c r="D28" i="4" s="1"/>
  <c r="AB23" i="3"/>
  <c r="AE22" i="3"/>
  <c r="F27" i="4" s="1"/>
  <c r="AD22" i="3"/>
  <c r="E27" i="4" s="1"/>
  <c r="AC22" i="3"/>
  <c r="D27" i="4" s="1"/>
  <c r="AB22" i="3"/>
  <c r="AE21" i="3"/>
  <c r="F26" i="4" s="1"/>
  <c r="AD21" i="3"/>
  <c r="E26" i="4" s="1"/>
  <c r="AC21" i="3"/>
  <c r="D26" i="4" s="1"/>
  <c r="AB21" i="3"/>
  <c r="AE20" i="3"/>
  <c r="F25" i="4" s="1"/>
  <c r="AD20" i="3"/>
  <c r="E25" i="4" s="1"/>
  <c r="AC20" i="3"/>
  <c r="D25" i="4" s="1"/>
  <c r="AB20" i="3"/>
  <c r="AE19" i="3"/>
  <c r="F24" i="4" s="1"/>
  <c r="AD19" i="3"/>
  <c r="E24" i="4" s="1"/>
  <c r="AC19" i="3"/>
  <c r="D24" i="4" s="1"/>
  <c r="AB19" i="3"/>
  <c r="AE18" i="3"/>
  <c r="F23" i="4" s="1"/>
  <c r="AD18" i="3"/>
  <c r="E23" i="4" s="1"/>
  <c r="AC18" i="3"/>
  <c r="D23" i="4" s="1"/>
  <c r="AB18" i="3"/>
  <c r="AE17" i="3"/>
  <c r="F22" i="4" s="1"/>
  <c r="AD17" i="3"/>
  <c r="E22" i="4" s="1"/>
  <c r="AC17" i="3"/>
  <c r="D22" i="4" s="1"/>
  <c r="AB17" i="3"/>
  <c r="AE16" i="3"/>
  <c r="F21" i="4" s="1"/>
  <c r="AD16" i="3"/>
  <c r="E21" i="4" s="1"/>
  <c r="AC16" i="3"/>
  <c r="D21" i="4" s="1"/>
  <c r="AB16" i="3"/>
  <c r="AE15" i="3"/>
  <c r="F20" i="4" s="1"/>
  <c r="AD15" i="3"/>
  <c r="E20" i="4" s="1"/>
  <c r="AC15" i="3"/>
  <c r="D20" i="4" s="1"/>
  <c r="AB15" i="3"/>
  <c r="AE14" i="3"/>
  <c r="F19" i="4" s="1"/>
  <c r="AD14" i="3"/>
  <c r="E19" i="4" s="1"/>
  <c r="AC14" i="3"/>
  <c r="D19" i="4" s="1"/>
  <c r="AB14" i="3"/>
  <c r="AE13" i="3"/>
  <c r="F18" i="4" s="1"/>
  <c r="AD13" i="3"/>
  <c r="E18" i="4" s="1"/>
  <c r="AC13" i="3"/>
  <c r="D18" i="4" s="1"/>
  <c r="AB13" i="3"/>
  <c r="AE12" i="3"/>
  <c r="F17" i="4" s="1"/>
  <c r="AD12" i="3"/>
  <c r="E17" i="4" s="1"/>
  <c r="AC12" i="3"/>
  <c r="D17" i="4" s="1"/>
  <c r="AB12" i="3"/>
  <c r="AE11" i="3"/>
  <c r="F16" i="4" s="1"/>
  <c r="AD11" i="3"/>
  <c r="E16" i="4" s="1"/>
  <c r="AC11" i="3"/>
  <c r="D16" i="4" s="1"/>
  <c r="AB11" i="3"/>
  <c r="AE10" i="3"/>
  <c r="F15" i="4" s="1"/>
  <c r="AD10" i="3"/>
  <c r="E15" i="4" s="1"/>
  <c r="AC10" i="3"/>
  <c r="D15" i="4" s="1"/>
  <c r="AB10" i="3"/>
  <c r="AE9" i="3"/>
  <c r="F14" i="4" s="1"/>
  <c r="AD9" i="3"/>
  <c r="E14" i="4" s="1"/>
  <c r="AC9" i="3"/>
  <c r="D14" i="4" s="1"/>
  <c r="AB9" i="3"/>
  <c r="AE8" i="3"/>
  <c r="F13" i="4" s="1"/>
  <c r="AD8" i="3"/>
  <c r="E13" i="4" s="1"/>
  <c r="AC8" i="3"/>
  <c r="D13" i="4" s="1"/>
  <c r="AB8" i="3"/>
  <c r="AE7" i="3"/>
  <c r="F12" i="4" s="1"/>
  <c r="AD7" i="3"/>
  <c r="E12" i="4" s="1"/>
  <c r="AC7" i="3"/>
  <c r="D12" i="4" s="1"/>
  <c r="AB7" i="3"/>
  <c r="AE6" i="3"/>
  <c r="F11" i="4" s="1"/>
  <c r="AD6" i="3"/>
  <c r="E11" i="4" s="1"/>
  <c r="AC6" i="3"/>
  <c r="D11" i="4" s="1"/>
  <c r="AC5" i="3"/>
  <c r="D10" i="4" s="1"/>
  <c r="E35" i="2"/>
  <c r="E34" i="2"/>
  <c r="E33" i="2"/>
  <c r="E32" i="2"/>
  <c r="E31" i="2"/>
  <c r="AA3" i="3" s="1"/>
  <c r="X69" i="3"/>
  <c r="W69" i="3"/>
  <c r="V69" i="3"/>
  <c r="X38" i="3"/>
  <c r="W38" i="3"/>
  <c r="V38" i="3"/>
  <c r="AA69" i="3"/>
  <c r="AA38" i="3"/>
  <c r="Z69" i="3"/>
  <c r="Y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AN10" i="5"/>
  <c r="AK10" i="5"/>
  <c r="AH10" i="5"/>
  <c r="AG10" i="5"/>
  <c r="AF10" i="5"/>
  <c r="AC10" i="5"/>
  <c r="I10" i="5"/>
  <c r="G10" i="5"/>
  <c r="F10" i="5"/>
  <c r="E10" i="5"/>
  <c r="L19" i="5"/>
  <c r="L10" i="5"/>
  <c r="E10" i="2"/>
  <c r="C3" i="3" s="1"/>
  <c r="C68" i="3" s="1"/>
  <c r="B1" i="4"/>
  <c r="B2" i="4"/>
  <c r="B3" i="4"/>
  <c r="E11" i="2"/>
  <c r="D3" i="5" s="1"/>
  <c r="E12" i="2"/>
  <c r="E3" i="5" s="1"/>
  <c r="E13" i="2"/>
  <c r="F3" i="5" s="1"/>
  <c r="E14" i="2"/>
  <c r="G3" i="5" s="1"/>
  <c r="H3" i="5"/>
  <c r="E15" i="2"/>
  <c r="I3" i="5" s="1"/>
  <c r="E16" i="2"/>
  <c r="J3" i="5" s="1"/>
  <c r="E17" i="2"/>
  <c r="K3" i="5" s="1"/>
  <c r="AA3" i="5"/>
  <c r="E18" i="2"/>
  <c r="E19" i="2"/>
  <c r="L3" i="3" s="1"/>
  <c r="E20" i="2"/>
  <c r="E21" i="2"/>
  <c r="E22" i="2"/>
  <c r="E23" i="2"/>
  <c r="E24" i="2"/>
  <c r="E25" i="2"/>
  <c r="E26" i="2"/>
  <c r="E27" i="2"/>
  <c r="E28" i="2"/>
  <c r="U3" i="3" s="1"/>
  <c r="U39" i="3" s="1"/>
  <c r="E29" i="2"/>
  <c r="E30" i="2"/>
  <c r="E36" i="2"/>
  <c r="E37" i="2"/>
  <c r="B3" i="5"/>
  <c r="C3" i="5"/>
  <c r="C12" i="5" s="1"/>
  <c r="L3" i="5"/>
  <c r="M3" i="5"/>
  <c r="M12" i="5" s="1"/>
  <c r="N3" i="5"/>
  <c r="O3" i="5"/>
  <c r="O12" i="5" s="1"/>
  <c r="P3" i="5"/>
  <c r="Q3" i="5"/>
  <c r="Q12" i="5" s="1"/>
  <c r="R3" i="5"/>
  <c r="S3" i="5"/>
  <c r="S12" i="5" s="1"/>
  <c r="T3" i="5"/>
  <c r="U3" i="5"/>
  <c r="U12" i="5" s="1"/>
  <c r="V3" i="5"/>
  <c r="W3" i="5"/>
  <c r="W12" i="5" s="1"/>
  <c r="X3" i="5"/>
  <c r="Y3" i="5"/>
  <c r="Y12" i="5" s="1"/>
  <c r="Z3" i="5"/>
  <c r="AB3" i="5"/>
  <c r="AB12" i="5" s="1"/>
  <c r="AC3" i="5"/>
  <c r="AC12" i="5" s="1"/>
  <c r="AD3" i="5"/>
  <c r="AD12" i="5" s="1"/>
  <c r="AE3" i="5"/>
  <c r="AE12" i="5" s="1"/>
  <c r="AF3" i="5"/>
  <c r="AF12" i="5" s="1"/>
  <c r="AG3" i="5"/>
  <c r="AG12" i="5" s="1"/>
  <c r="AH3" i="5"/>
  <c r="AH12" i="5" s="1"/>
  <c r="AI3" i="5"/>
  <c r="AI12" i="5" s="1"/>
  <c r="AJ3" i="5"/>
  <c r="AJ12" i="5" s="1"/>
  <c r="AK3" i="5"/>
  <c r="AK12" i="5" s="1"/>
  <c r="AL3" i="5"/>
  <c r="AL12" i="5" s="1"/>
  <c r="AM3" i="5"/>
  <c r="AM12" i="5" s="1"/>
  <c r="AN3" i="5"/>
  <c r="AN12" i="5" s="1"/>
  <c r="AO3" i="5"/>
  <c r="C4" i="5"/>
  <c r="D4" i="5"/>
  <c r="E4" i="5"/>
  <c r="F4" i="5"/>
  <c r="G4" i="5"/>
  <c r="H4" i="5"/>
  <c r="I4" i="5"/>
  <c r="J4" i="5"/>
  <c r="K4" i="5"/>
  <c r="L4" i="5"/>
  <c r="L9" i="5" s="1"/>
  <c r="M4" i="5"/>
  <c r="N4" i="5"/>
  <c r="N9" i="5" s="1"/>
  <c r="O4" i="5"/>
  <c r="P4" i="5"/>
  <c r="P9" i="5" s="1"/>
  <c r="Q4" i="5"/>
  <c r="R4" i="5"/>
  <c r="R9" i="5" s="1"/>
  <c r="S4" i="5"/>
  <c r="T4" i="5"/>
  <c r="T9" i="5" s="1"/>
  <c r="U4" i="5"/>
  <c r="V4" i="5"/>
  <c r="V9" i="5" s="1"/>
  <c r="W4" i="5"/>
  <c r="X4" i="5"/>
  <c r="X9" i="5" s="1"/>
  <c r="Y4" i="5"/>
  <c r="Z4" i="5"/>
  <c r="Z9" i="5" s="1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H9" i="5"/>
  <c r="B12" i="5"/>
  <c r="L12" i="5"/>
  <c r="N12" i="5"/>
  <c r="P12" i="5"/>
  <c r="R12" i="5"/>
  <c r="T12" i="5"/>
  <c r="V12" i="5"/>
  <c r="X12" i="5"/>
  <c r="Z12" i="5"/>
  <c r="AO12" i="5"/>
  <c r="C13" i="5"/>
  <c r="D13" i="5"/>
  <c r="E13" i="5"/>
  <c r="F13" i="5"/>
  <c r="G13" i="5"/>
  <c r="H13" i="5"/>
  <c r="I13" i="5"/>
  <c r="J13" i="5"/>
  <c r="K13" i="5"/>
  <c r="L13" i="5"/>
  <c r="M13" i="5"/>
  <c r="N13" i="5"/>
  <c r="N18" i="5" s="1"/>
  <c r="O13" i="5"/>
  <c r="P13" i="5"/>
  <c r="P18" i="5" s="1"/>
  <c r="Q13" i="5"/>
  <c r="R13" i="5"/>
  <c r="R18" i="5" s="1"/>
  <c r="S13" i="5"/>
  <c r="T13" i="5"/>
  <c r="T18" i="5" s="1"/>
  <c r="U13" i="5"/>
  <c r="V13" i="5"/>
  <c r="V18" i="5" s="1"/>
  <c r="W13" i="5"/>
  <c r="X13" i="5"/>
  <c r="X18" i="5" s="1"/>
  <c r="Y13" i="5"/>
  <c r="Z13" i="5"/>
  <c r="Z18" i="5" s="1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O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O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H18" i="5"/>
  <c r="B21" i="5"/>
  <c r="L21" i="5"/>
  <c r="N21" i="5"/>
  <c r="P21" i="5"/>
  <c r="R21" i="5"/>
  <c r="T21" i="5"/>
  <c r="V21" i="5"/>
  <c r="X21" i="5"/>
  <c r="Z21" i="5"/>
  <c r="AK21" i="5"/>
  <c r="AO21" i="5"/>
  <c r="C2" i="3"/>
  <c r="C38" i="3" s="1"/>
  <c r="D2" i="3"/>
  <c r="D38" i="3" s="1"/>
  <c r="E2" i="3"/>
  <c r="E38" i="3" s="1"/>
  <c r="F2" i="3"/>
  <c r="F38" i="3" s="1"/>
  <c r="G2" i="3"/>
  <c r="G38" i="3" s="1"/>
  <c r="H2" i="3"/>
  <c r="H38" i="3" s="1"/>
  <c r="I2" i="3"/>
  <c r="I38" i="3" s="1"/>
  <c r="K2" i="3"/>
  <c r="K38" i="3" s="1"/>
  <c r="L2" i="3"/>
  <c r="L38" i="3" s="1"/>
  <c r="M2" i="3"/>
  <c r="M38" i="3" s="1"/>
  <c r="N2" i="3"/>
  <c r="N38" i="3" s="1"/>
  <c r="O2" i="3"/>
  <c r="O38" i="3" s="1"/>
  <c r="P2" i="3"/>
  <c r="P38" i="3" s="1"/>
  <c r="Q2" i="3"/>
  <c r="Q38" i="3" s="1"/>
  <c r="R2" i="3"/>
  <c r="R38" i="3" s="1"/>
  <c r="S2" i="3"/>
  <c r="S38" i="3" s="1"/>
  <c r="T2" i="3"/>
  <c r="T38" i="3" s="1"/>
  <c r="U2" i="3"/>
  <c r="U38" i="3" s="1"/>
  <c r="Y38" i="3"/>
  <c r="Z38" i="3"/>
  <c r="D3" i="3"/>
  <c r="D39" i="3" s="1"/>
  <c r="E3" i="3"/>
  <c r="E68" i="3" s="1"/>
  <c r="F3" i="3"/>
  <c r="F68" i="3" s="1"/>
  <c r="G3" i="3"/>
  <c r="G39" i="3" s="1"/>
  <c r="I3" i="3"/>
  <c r="I68" i="3" s="1"/>
  <c r="K3" i="3"/>
  <c r="K39" i="3" s="1"/>
  <c r="M3" i="3"/>
  <c r="M39" i="3" s="1"/>
  <c r="N3" i="3"/>
  <c r="N68" i="3" s="1"/>
  <c r="O3" i="3"/>
  <c r="O39" i="3" s="1"/>
  <c r="P3" i="3"/>
  <c r="P39" i="3" s="1"/>
  <c r="Q3" i="3"/>
  <c r="Q39" i="3" s="1"/>
  <c r="R3" i="3"/>
  <c r="R68" i="3" s="1"/>
  <c r="S3" i="3"/>
  <c r="S39" i="3" s="1"/>
  <c r="T3" i="3"/>
  <c r="T39" i="3" s="1"/>
  <c r="Y3" i="3"/>
  <c r="Y68" i="3" s="1"/>
  <c r="Z3" i="3"/>
  <c r="Z39" i="3" s="1"/>
  <c r="AD5" i="3"/>
  <c r="E10" i="4" s="1"/>
  <c r="AE5" i="3"/>
  <c r="F10" i="4" s="1"/>
  <c r="H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E10" i="5"/>
  <c r="AI10" i="5"/>
  <c r="J38" i="3"/>
  <c r="AB41" i="3"/>
  <c r="AD41" i="3"/>
  <c r="E39" i="4" s="1"/>
  <c r="AE41" i="3"/>
  <c r="F39" i="4" s="1"/>
  <c r="AB42" i="3"/>
  <c r="AD42" i="3"/>
  <c r="E40" i="4" s="1"/>
  <c r="AE42" i="3"/>
  <c r="F40" i="4" s="1"/>
  <c r="AB43" i="3"/>
  <c r="AD43" i="3"/>
  <c r="E41" i="4" s="1"/>
  <c r="AE43" i="3"/>
  <c r="F41" i="4" s="1"/>
  <c r="AB49" i="3"/>
  <c r="AD49" i="3"/>
  <c r="E47" i="4" s="1"/>
  <c r="AE49" i="3"/>
  <c r="F47" i="4" s="1"/>
  <c r="AB50" i="3"/>
  <c r="AD50" i="3"/>
  <c r="E48" i="4" s="1"/>
  <c r="AE50" i="3"/>
  <c r="F48" i="4" s="1"/>
  <c r="AB56" i="3"/>
  <c r="AD56" i="3"/>
  <c r="E54" i="4" s="1"/>
  <c r="AE56" i="3"/>
  <c r="F54" i="4" s="1"/>
  <c r="AB57" i="3"/>
  <c r="AD57" i="3"/>
  <c r="E55" i="4" s="1"/>
  <c r="AE57" i="3"/>
  <c r="F55" i="4" s="1"/>
  <c r="AB58" i="3"/>
  <c r="AD58" i="3"/>
  <c r="E56" i="4" s="1"/>
  <c r="AE58" i="3"/>
  <c r="F56" i="4" s="1"/>
  <c r="AB59" i="3"/>
  <c r="AD59" i="3"/>
  <c r="E57" i="4" s="1"/>
  <c r="AE59" i="3"/>
  <c r="F57" i="4" s="1"/>
  <c r="AB60" i="3"/>
  <c r="AD60" i="3"/>
  <c r="E58" i="4" s="1"/>
  <c r="AE60" i="3"/>
  <c r="F58" i="4" s="1"/>
  <c r="AB61" i="3"/>
  <c r="AD61" i="3"/>
  <c r="E59" i="4" s="1"/>
  <c r="AE61" i="3"/>
  <c r="F59" i="4" s="1"/>
  <c r="D19" i="5"/>
  <c r="E19" i="5"/>
  <c r="F19" i="5"/>
  <c r="G19" i="5"/>
  <c r="H19" i="5"/>
  <c r="I19" i="5"/>
  <c r="K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C69" i="3"/>
  <c r="D69" i="3"/>
  <c r="E69" i="3"/>
  <c r="J37" i="3" l="1"/>
  <c r="C39" i="4"/>
  <c r="AG41" i="3"/>
  <c r="H39" i="4" s="1"/>
  <c r="G67" i="3"/>
  <c r="AG61" i="3"/>
  <c r="H59" i="4" s="1"/>
  <c r="C59" i="4"/>
  <c r="C58" i="4"/>
  <c r="I58" i="4" s="1"/>
  <c r="AG60" i="3"/>
  <c r="H58" i="4" s="1"/>
  <c r="AG59" i="3"/>
  <c r="H57" i="4" s="1"/>
  <c r="C57" i="4"/>
  <c r="C56" i="4"/>
  <c r="AG58" i="3"/>
  <c r="H56" i="4" s="1"/>
  <c r="AG57" i="3"/>
  <c r="H55" i="4" s="1"/>
  <c r="C55" i="4"/>
  <c r="C54" i="4"/>
  <c r="AG56" i="3"/>
  <c r="H54" i="4" s="1"/>
  <c r="C48" i="4"/>
  <c r="AG50" i="3"/>
  <c r="H48" i="4" s="1"/>
  <c r="AG49" i="3"/>
  <c r="H47" i="4" s="1"/>
  <c r="C47" i="4"/>
  <c r="AG43" i="3"/>
  <c r="H41" i="4" s="1"/>
  <c r="C41" i="4"/>
  <c r="C40" i="4"/>
  <c r="AG42" i="3"/>
  <c r="H40" i="4" s="1"/>
  <c r="C37" i="3"/>
  <c r="AG7" i="3"/>
  <c r="H12" i="4" s="1"/>
  <c r="C12" i="4"/>
  <c r="C14" i="4"/>
  <c r="AG9" i="3"/>
  <c r="H14" i="4" s="1"/>
  <c r="C15" i="4"/>
  <c r="AG10" i="3"/>
  <c r="H15" i="4" s="1"/>
  <c r="AG11" i="3"/>
  <c r="H16" i="4" s="1"/>
  <c r="C16" i="4"/>
  <c r="AG12" i="3"/>
  <c r="H17" i="4" s="1"/>
  <c r="C17" i="4"/>
  <c r="C18" i="4"/>
  <c r="AG13" i="3"/>
  <c r="H18" i="4" s="1"/>
  <c r="C19" i="4"/>
  <c r="AG14" i="3"/>
  <c r="H19" i="4" s="1"/>
  <c r="AG15" i="3"/>
  <c r="H20" i="4" s="1"/>
  <c r="C20" i="4"/>
  <c r="AG16" i="3"/>
  <c r="H21" i="4" s="1"/>
  <c r="C21" i="4"/>
  <c r="C22" i="4"/>
  <c r="AG17" i="3"/>
  <c r="H22" i="4" s="1"/>
  <c r="C23" i="4"/>
  <c r="AG18" i="3"/>
  <c r="H23" i="4" s="1"/>
  <c r="AG19" i="3"/>
  <c r="H24" i="4" s="1"/>
  <c r="C24" i="4"/>
  <c r="AG20" i="3"/>
  <c r="H25" i="4" s="1"/>
  <c r="C25" i="4"/>
  <c r="C26" i="4"/>
  <c r="AG21" i="3"/>
  <c r="H26" i="4" s="1"/>
  <c r="C27" i="4"/>
  <c r="AG22" i="3"/>
  <c r="H27" i="4" s="1"/>
  <c r="AG23" i="3"/>
  <c r="H28" i="4" s="1"/>
  <c r="C28" i="4"/>
  <c r="AG24" i="3"/>
  <c r="H29" i="4" s="1"/>
  <c r="C29" i="4"/>
  <c r="C30" i="4"/>
  <c r="AG25" i="3"/>
  <c r="H30" i="4" s="1"/>
  <c r="C31" i="4"/>
  <c r="AG26" i="3"/>
  <c r="H31" i="4" s="1"/>
  <c r="AG27" i="3"/>
  <c r="H32" i="4" s="1"/>
  <c r="C32" i="4"/>
  <c r="AG28" i="3"/>
  <c r="H33" i="4" s="1"/>
  <c r="C33" i="4"/>
  <c r="C34" i="4"/>
  <c r="AG29" i="3"/>
  <c r="H34" i="4" s="1"/>
  <c r="C35" i="4"/>
  <c r="AG30" i="3"/>
  <c r="H35" i="4" s="1"/>
  <c r="AG6" i="3"/>
  <c r="H11" i="4" s="1"/>
  <c r="C11" i="4"/>
  <c r="C36" i="4"/>
  <c r="AG31" i="3"/>
  <c r="H36" i="4" s="1"/>
  <c r="I37" i="3"/>
  <c r="AG5" i="3"/>
  <c r="H10" i="4" s="1"/>
  <c r="C10" i="4"/>
  <c r="AG8" i="3"/>
  <c r="H13" i="4" s="1"/>
  <c r="C13" i="4"/>
  <c r="I67" i="3"/>
  <c r="H67" i="3"/>
  <c r="E67" i="3"/>
  <c r="F67" i="3"/>
  <c r="D67" i="3"/>
  <c r="AA68" i="3"/>
  <c r="AA39" i="3"/>
  <c r="W3" i="3"/>
  <c r="W39" i="3" s="1"/>
  <c r="X3" i="3"/>
  <c r="X68" i="3" s="1"/>
  <c r="V3" i="3"/>
  <c r="V68" i="3" s="1"/>
  <c r="AB33" i="3"/>
  <c r="AB34" i="3"/>
  <c r="AB35" i="3"/>
  <c r="V39" i="3"/>
  <c r="X39" i="3"/>
  <c r="W68" i="3"/>
  <c r="X11" i="5"/>
  <c r="P11" i="5"/>
  <c r="S58" i="4"/>
  <c r="N39" i="3"/>
  <c r="T68" i="3"/>
  <c r="R39" i="3"/>
  <c r="AB18" i="5"/>
  <c r="AB20" i="5" s="1"/>
  <c r="Y39" i="3"/>
  <c r="T11" i="5"/>
  <c r="AA18" i="5"/>
  <c r="AA20" i="5" s="1"/>
  <c r="Y18" i="5"/>
  <c r="Y20" i="5" s="1"/>
  <c r="W18" i="5"/>
  <c r="W20" i="5" s="1"/>
  <c r="U18" i="5"/>
  <c r="U20" i="5" s="1"/>
  <c r="S18" i="5"/>
  <c r="S20" i="5" s="1"/>
  <c r="Q18" i="5"/>
  <c r="Q20" i="5" s="1"/>
  <c r="O18" i="5"/>
  <c r="O20" i="5" s="1"/>
  <c r="M18" i="5"/>
  <c r="M20" i="5" s="1"/>
  <c r="AN9" i="5"/>
  <c r="AN11" i="5" s="1"/>
  <c r="AF9" i="5"/>
  <c r="AF11" i="5" s="1"/>
  <c r="AF18" i="5"/>
  <c r="AF20" i="5" s="1"/>
  <c r="AJ9" i="5"/>
  <c r="AJ11" i="5" s="1"/>
  <c r="AB9" i="5"/>
  <c r="AB11" i="5" s="1"/>
  <c r="D9" i="5"/>
  <c r="D11" i="5" s="1"/>
  <c r="AD18" i="5"/>
  <c r="AD20" i="5" s="1"/>
  <c r="F39" i="3"/>
  <c r="AA9" i="5"/>
  <c r="AA11" i="5" s="1"/>
  <c r="Y9" i="5"/>
  <c r="Y11" i="5" s="1"/>
  <c r="W9" i="5"/>
  <c r="W11" i="5" s="1"/>
  <c r="U9" i="5"/>
  <c r="S9" i="5"/>
  <c r="S11" i="5" s="1"/>
  <c r="Q9" i="5"/>
  <c r="Q11" i="5" s="1"/>
  <c r="O9" i="5"/>
  <c r="O11" i="5" s="1"/>
  <c r="M9" i="5"/>
  <c r="M11" i="5" s="1"/>
  <c r="AL9" i="5"/>
  <c r="AL11" i="5" s="1"/>
  <c r="AH9" i="5"/>
  <c r="AH11" i="5" s="1"/>
  <c r="AD9" i="5"/>
  <c r="AD11" i="5" s="1"/>
  <c r="J9" i="5"/>
  <c r="J11" i="5" s="1"/>
  <c r="F9" i="5"/>
  <c r="F11" i="5" s="1"/>
  <c r="AM21" i="5"/>
  <c r="AI21" i="5"/>
  <c r="AG21" i="5"/>
  <c r="AE21" i="5"/>
  <c r="L39" i="3"/>
  <c r="L68" i="3"/>
  <c r="AC21" i="5"/>
  <c r="D68" i="3"/>
  <c r="P68" i="3"/>
  <c r="Z11" i="5"/>
  <c r="V11" i="5"/>
  <c r="R11" i="5"/>
  <c r="N11" i="5"/>
  <c r="AO18" i="5"/>
  <c r="AO20" i="5" s="1"/>
  <c r="AG18" i="5"/>
  <c r="AG20" i="5" s="1"/>
  <c r="AE18" i="5"/>
  <c r="AC18" i="5"/>
  <c r="AC20" i="5" s="1"/>
  <c r="AO9" i="5"/>
  <c r="AO11" i="5" s="1"/>
  <c r="AM9" i="5"/>
  <c r="AM11" i="5" s="1"/>
  <c r="AK9" i="5"/>
  <c r="AK11" i="5" s="1"/>
  <c r="AI9" i="5"/>
  <c r="AI11" i="5" s="1"/>
  <c r="AG9" i="5"/>
  <c r="AG11" i="5" s="1"/>
  <c r="AE9" i="5"/>
  <c r="AE11" i="5" s="1"/>
  <c r="AC9" i="5"/>
  <c r="AC11" i="5" s="1"/>
  <c r="K9" i="5"/>
  <c r="K11" i="5" s="1"/>
  <c r="I9" i="5"/>
  <c r="I11" i="5" s="1"/>
  <c r="G9" i="5"/>
  <c r="G11" i="5" s="1"/>
  <c r="E9" i="5"/>
  <c r="E11" i="5" s="1"/>
  <c r="H11" i="5"/>
  <c r="L18" i="5"/>
  <c r="L20" i="5" s="1"/>
  <c r="L11" i="5"/>
  <c r="Z68" i="3"/>
  <c r="U68" i="3"/>
  <c r="S68" i="3"/>
  <c r="Q68" i="3"/>
  <c r="O68" i="3"/>
  <c r="M68" i="3"/>
  <c r="K68" i="3"/>
  <c r="I39" i="3"/>
  <c r="E39" i="3"/>
  <c r="C39" i="3"/>
  <c r="J3" i="3"/>
  <c r="H3" i="3"/>
  <c r="AN21" i="5"/>
  <c r="AL21" i="5"/>
  <c r="AJ21" i="5"/>
  <c r="AH21" i="5"/>
  <c r="AF21" i="5"/>
  <c r="AD21" i="5"/>
  <c r="AB21" i="5"/>
  <c r="Y21" i="5"/>
  <c r="W21" i="5"/>
  <c r="U21" i="5"/>
  <c r="S21" i="5"/>
  <c r="Q21" i="5"/>
  <c r="O21" i="5"/>
  <c r="M21" i="5"/>
  <c r="C21" i="5"/>
  <c r="K18" i="5"/>
  <c r="K20" i="5" s="1"/>
  <c r="J18" i="5"/>
  <c r="J20" i="5" s="1"/>
  <c r="I18" i="5"/>
  <c r="I20" i="5" s="1"/>
  <c r="AE20" i="5"/>
  <c r="G68" i="3"/>
  <c r="Z20" i="5"/>
  <c r="X20" i="5"/>
  <c r="V20" i="5"/>
  <c r="T20" i="5"/>
  <c r="R20" i="5"/>
  <c r="P20" i="5"/>
  <c r="N20" i="5"/>
  <c r="H20" i="5"/>
  <c r="U11" i="5"/>
  <c r="AA12" i="5"/>
  <c r="AA21" i="5"/>
  <c r="G18" i="5"/>
  <c r="G20" i="5" s="1"/>
  <c r="E18" i="5"/>
  <c r="E20" i="5" s="1"/>
  <c r="F18" i="5"/>
  <c r="F20" i="5" s="1"/>
  <c r="AB32" i="3"/>
  <c r="C18" i="5"/>
  <c r="C20" i="5" s="1"/>
  <c r="D18" i="5"/>
  <c r="D20" i="5" s="1"/>
  <c r="C9" i="5"/>
  <c r="C11" i="5" s="1"/>
  <c r="H21" i="5"/>
  <c r="H12" i="5"/>
  <c r="I12" i="5"/>
  <c r="I21" i="5"/>
  <c r="J21" i="5"/>
  <c r="J12" i="5"/>
  <c r="K12" i="5"/>
  <c r="K21" i="5"/>
  <c r="D12" i="5"/>
  <c r="D21" i="5"/>
  <c r="G12" i="5"/>
  <c r="G21" i="5"/>
  <c r="E21" i="5"/>
  <c r="E12" i="5"/>
  <c r="AP3" i="5"/>
  <c r="F12" i="5"/>
  <c r="F21" i="5"/>
  <c r="K7" i="4"/>
  <c r="I55" i="4" l="1"/>
  <c r="Q58" i="4"/>
  <c r="I24" i="4"/>
  <c r="S24" i="4" s="1"/>
  <c r="I32" i="4"/>
  <c r="S32" i="4" s="1"/>
  <c r="I19" i="4"/>
  <c r="S19" i="4" s="1"/>
  <c r="AB37" i="3"/>
  <c r="I9" i="4" s="1"/>
  <c r="I10" i="4"/>
  <c r="S10" i="4" s="1"/>
  <c r="P55" i="4"/>
  <c r="P39" i="4"/>
  <c r="P43" i="4"/>
  <c r="Q52" i="4"/>
  <c r="P58" i="4"/>
  <c r="Q43" i="4"/>
  <c r="Q39" i="4"/>
  <c r="N55" i="4"/>
  <c r="S55" i="4"/>
  <c r="P52" i="4"/>
  <c r="N52" i="4"/>
  <c r="O55" i="4"/>
  <c r="Q55" i="4"/>
  <c r="O39" i="4"/>
  <c r="O43" i="4"/>
  <c r="O58" i="4"/>
  <c r="O52" i="4"/>
  <c r="N58" i="4"/>
  <c r="Q32" i="4"/>
  <c r="O32" i="4"/>
  <c r="Q10" i="4"/>
  <c r="P10" i="4"/>
  <c r="Q19" i="4"/>
  <c r="P24" i="4"/>
  <c r="O10" i="4"/>
  <c r="P19" i="4"/>
  <c r="O24" i="4"/>
  <c r="P32" i="4"/>
  <c r="O19" i="4"/>
  <c r="AC47" i="3"/>
  <c r="D45" i="4" s="1"/>
  <c r="W63" i="3"/>
  <c r="AD45" i="3"/>
  <c r="E43" i="4" s="1"/>
  <c r="AJ14" i="5"/>
  <c r="AJ15" i="5"/>
  <c r="AE48" i="3"/>
  <c r="F46" i="4" s="1"/>
  <c r="AE46" i="3"/>
  <c r="F44" i="4" s="1"/>
  <c r="AB44" i="3"/>
  <c r="N24" i="4"/>
  <c r="N32" i="4"/>
  <c r="N19" i="4"/>
  <c r="H39" i="3"/>
  <c r="H68" i="3"/>
  <c r="J68" i="3"/>
  <c r="J39" i="3"/>
  <c r="AP11" i="5"/>
  <c r="AP13" i="5"/>
  <c r="AP10" i="5"/>
  <c r="AP17" i="5"/>
  <c r="AP16" i="5"/>
  <c r="AP4" i="5"/>
  <c r="AP5" i="5"/>
  <c r="AP6" i="5"/>
  <c r="AP7" i="5"/>
  <c r="AP8" i="5"/>
  <c r="AP9" i="5"/>
  <c r="AP18" i="5"/>
  <c r="AP15" i="5"/>
  <c r="AP14" i="5"/>
  <c r="AP19" i="5"/>
  <c r="AP20" i="5"/>
  <c r="R19" i="4" l="1"/>
  <c r="R32" i="4"/>
  <c r="R10" i="4"/>
  <c r="R58" i="4"/>
  <c r="R55" i="4"/>
  <c r="R39" i="4"/>
  <c r="T38" i="4"/>
  <c r="R43" i="4"/>
  <c r="R52" i="4"/>
  <c r="C42" i="4"/>
  <c r="W62" i="3"/>
  <c r="AE44" i="3"/>
  <c r="F42" i="4" s="1"/>
  <c r="AH14" i="5"/>
  <c r="AC44" i="3"/>
  <c r="D42" i="4" s="1"/>
  <c r="AD44" i="3"/>
  <c r="E42" i="4" s="1"/>
  <c r="AB46" i="3"/>
  <c r="AC46" i="3"/>
  <c r="D44" i="4" s="1"/>
  <c r="AD46" i="3"/>
  <c r="E44" i="4" s="1"/>
  <c r="AB48" i="3"/>
  <c r="AC48" i="3"/>
  <c r="D46" i="4" s="1"/>
  <c r="AD48" i="3"/>
  <c r="E46" i="4" s="1"/>
  <c r="W64" i="3"/>
  <c r="AD47" i="3"/>
  <c r="E45" i="4" s="1"/>
  <c r="S63" i="3"/>
  <c r="S62" i="3"/>
  <c r="Q62" i="3"/>
  <c r="W65" i="3"/>
  <c r="AB45" i="3"/>
  <c r="AC45" i="3"/>
  <c r="D43" i="4" s="1"/>
  <c r="AM14" i="5"/>
  <c r="S64" i="3"/>
  <c r="S65" i="3"/>
  <c r="Z65" i="3"/>
  <c r="X63" i="3"/>
  <c r="T64" i="3"/>
  <c r="Q63" i="3"/>
  <c r="AL14" i="5"/>
  <c r="R64" i="3"/>
  <c r="Q65" i="3"/>
  <c r="Q64" i="3"/>
  <c r="Q24" i="4"/>
  <c r="T9" i="4" s="1"/>
  <c r="AN14" i="5"/>
  <c r="AB47" i="3"/>
  <c r="AI14" i="5"/>
  <c r="AK15" i="5"/>
  <c r="AK14" i="5"/>
  <c r="AE45" i="3"/>
  <c r="F43" i="4" s="1"/>
  <c r="AJ18" i="5"/>
  <c r="AJ19" i="5"/>
  <c r="AE47" i="3"/>
  <c r="F45" i="4" s="1"/>
  <c r="AE51" i="3"/>
  <c r="F49" i="4" s="1"/>
  <c r="AD54" i="3"/>
  <c r="E52" i="4" s="1"/>
  <c r="AC54" i="3"/>
  <c r="D52" i="4" s="1"/>
  <c r="AH15" i="5"/>
  <c r="AH18" i="5" s="1"/>
  <c r="AD52" i="3"/>
  <c r="E50" i="4" s="1"/>
  <c r="AC52" i="3"/>
  <c r="D50" i="4" s="1"/>
  <c r="AB52" i="3"/>
  <c r="R24" i="4" l="1"/>
  <c r="C50" i="4"/>
  <c r="C46" i="4"/>
  <c r="AG48" i="3"/>
  <c r="H46" i="4" s="1"/>
  <c r="AG47" i="3"/>
  <c r="H45" i="4" s="1"/>
  <c r="C45" i="4"/>
  <c r="C44" i="4"/>
  <c r="AG46" i="3"/>
  <c r="H44" i="4" s="1"/>
  <c r="AG45" i="3"/>
  <c r="H43" i="4" s="1"/>
  <c r="C43" i="4"/>
  <c r="AG44" i="3"/>
  <c r="H42" i="4" s="1"/>
  <c r="I39" i="4"/>
  <c r="S39" i="4" s="1"/>
  <c r="AK18" i="5"/>
  <c r="V65" i="3"/>
  <c r="Y62" i="3"/>
  <c r="AL15" i="5"/>
  <c r="AL18" i="5" s="1"/>
  <c r="U64" i="3"/>
  <c r="U62" i="3"/>
  <c r="R63" i="3"/>
  <c r="R65" i="3"/>
  <c r="V62" i="3"/>
  <c r="V64" i="3"/>
  <c r="Y64" i="3"/>
  <c r="T62" i="3"/>
  <c r="T63" i="3"/>
  <c r="X65" i="3"/>
  <c r="X64" i="3"/>
  <c r="AN19" i="5"/>
  <c r="Z62" i="3"/>
  <c r="Z64" i="3"/>
  <c r="U65" i="3"/>
  <c r="AL19" i="5"/>
  <c r="AL20" i="5" s="1"/>
  <c r="U63" i="3"/>
  <c r="AM15" i="5"/>
  <c r="AM18" i="5" s="1"/>
  <c r="R62" i="3"/>
  <c r="V63" i="3"/>
  <c r="Y65" i="3"/>
  <c r="AB65" i="3" s="1"/>
  <c r="AM19" i="5"/>
  <c r="Y63" i="3"/>
  <c r="T65" i="3"/>
  <c r="AB66" i="3"/>
  <c r="X62" i="3"/>
  <c r="Z63" i="3"/>
  <c r="AE52" i="3"/>
  <c r="F50" i="4" s="1"/>
  <c r="AN15" i="5"/>
  <c r="AN18" i="5" s="1"/>
  <c r="AB54" i="3"/>
  <c r="AI19" i="5"/>
  <c r="AD55" i="3"/>
  <c r="E53" i="4" s="1"/>
  <c r="AE55" i="3"/>
  <c r="F53" i="4" s="1"/>
  <c r="AC55" i="3"/>
  <c r="D53" i="4" s="1"/>
  <c r="AK19" i="5"/>
  <c r="AD51" i="3"/>
  <c r="E49" i="4" s="1"/>
  <c r="AB51" i="3"/>
  <c r="AC51" i="3"/>
  <c r="D49" i="4" s="1"/>
  <c r="AB55" i="3"/>
  <c r="AK20" i="5"/>
  <c r="AJ20" i="5"/>
  <c r="AE53" i="3"/>
  <c r="F51" i="4" s="1"/>
  <c r="AC53" i="3"/>
  <c r="D51" i="4" s="1"/>
  <c r="AD53" i="3"/>
  <c r="E51" i="4" s="1"/>
  <c r="AB53" i="3"/>
  <c r="AE54" i="3"/>
  <c r="F52" i="4" s="1"/>
  <c r="AI15" i="5"/>
  <c r="AI18" i="5" s="1"/>
  <c r="AH19" i="5"/>
  <c r="AH20" i="5"/>
  <c r="AG55" i="3" l="1"/>
  <c r="H53" i="4" s="1"/>
  <c r="C53" i="4"/>
  <c r="C52" i="4"/>
  <c r="I52" i="4" s="1"/>
  <c r="S52" i="4" s="1"/>
  <c r="AG54" i="3"/>
  <c r="H52" i="4" s="1"/>
  <c r="C51" i="4"/>
  <c r="AG53" i="3"/>
  <c r="H51" i="4" s="1"/>
  <c r="AG52" i="3"/>
  <c r="H50" i="4" s="1"/>
  <c r="C49" i="4"/>
  <c r="I43" i="4" s="1"/>
  <c r="S43" i="4" s="1"/>
  <c r="AG51" i="3"/>
  <c r="H49" i="4" s="1"/>
  <c r="AI20" i="5"/>
  <c r="AN20" i="5"/>
  <c r="AM20" i="5"/>
  <c r="AB64" i="3"/>
  <c r="AB63" i="3"/>
  <c r="AB62" i="3"/>
  <c r="AB67" i="3" l="1"/>
  <c r="I38" i="4"/>
</calcChain>
</file>

<file path=xl/sharedStrings.xml><?xml version="1.0" encoding="utf-8"?>
<sst xmlns="http://schemas.openxmlformats.org/spreadsheetml/2006/main" count="258" uniqueCount="164">
  <si>
    <t>Ecole :</t>
  </si>
  <si>
    <t>Commune :</t>
  </si>
  <si>
    <t>Epinay-sur-Seine</t>
  </si>
  <si>
    <t>Adresse :</t>
  </si>
  <si>
    <t>Classe :</t>
  </si>
  <si>
    <t>Nom</t>
  </si>
  <si>
    <t>Prénom</t>
  </si>
  <si>
    <t>Elève</t>
  </si>
  <si>
    <t>nombre d'élèves de la classe :</t>
  </si>
  <si>
    <t>Classe de :</t>
  </si>
  <si>
    <t>Total réponses items par classe</t>
  </si>
  <si>
    <t>MATHEMATIQUES</t>
  </si>
  <si>
    <t>Abs</t>
  </si>
  <si>
    <t>Réussite</t>
  </si>
  <si>
    <t>Séquence</t>
  </si>
  <si>
    <t>Nombres</t>
  </si>
  <si>
    <t>Calcul</t>
  </si>
  <si>
    <t>Géométrie</t>
  </si>
  <si>
    <t>Gestion des données</t>
  </si>
  <si>
    <t>réussite</t>
  </si>
  <si>
    <t>FRANCAIS</t>
  </si>
  <si>
    <t>Lecture</t>
  </si>
  <si>
    <t>N° élève</t>
  </si>
  <si>
    <t>N° exercice Banqoutil</t>
  </si>
  <si>
    <t>SR</t>
  </si>
  <si>
    <t>SE</t>
  </si>
  <si>
    <t>NR</t>
  </si>
  <si>
    <t>% d'élèves en réussite</t>
  </si>
  <si>
    <t>% réussite de l'élève</t>
  </si>
  <si>
    <t>Maths</t>
  </si>
  <si>
    <t>score /15</t>
  </si>
  <si>
    <t>score /16</t>
  </si>
  <si>
    <t>score /8</t>
  </si>
  <si>
    <t>Grandeur et mesure</t>
  </si>
  <si>
    <t>score /5</t>
  </si>
  <si>
    <t>OGD</t>
  </si>
  <si>
    <t>score /7</t>
  </si>
  <si>
    <t>Nombre total de réponse 1 (bonne réponse) par élève</t>
  </si>
  <si>
    <t>Nombre total de Abs ( élève absent lors de la passation)</t>
  </si>
  <si>
    <t>Pourcentage de réussite</t>
  </si>
  <si>
    <t>Français</t>
  </si>
  <si>
    <t>Lecture (séquence 1)</t>
  </si>
  <si>
    <t>Lecture (séquence 2)</t>
  </si>
  <si>
    <t>score /10</t>
  </si>
  <si>
    <t>Lecture (séquence 3)</t>
  </si>
  <si>
    <t>Ecriture et maîtrise de la langue</t>
  </si>
  <si>
    <t>score /13</t>
  </si>
  <si>
    <t>Ecriture</t>
  </si>
  <si>
    <t>score /3</t>
  </si>
  <si>
    <t>B</t>
  </si>
  <si>
    <t>D</t>
  </si>
  <si>
    <t>E</t>
  </si>
  <si>
    <t>F</t>
  </si>
  <si>
    <t>G</t>
  </si>
  <si>
    <t>H</t>
  </si>
  <si>
    <t>J</t>
  </si>
  <si>
    <t>I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</si>
  <si>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</si>
  <si>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</si>
  <si>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</si>
  <si>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</si>
  <si>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</si>
  <si>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</si>
  <si>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</si>
  <si>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</si>
  <si>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</si>
  <si>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</si>
  <si>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N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</si>
  <si>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</si>
  <si>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</si>
  <si>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</si>
  <si>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</si>
  <si>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</si>
  <si>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</si>
  <si>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</si>
  <si>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</si>
  <si>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</si>
  <si>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</si>
  <si>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</si>
  <si>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</si>
  <si>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</si>
  <si>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e</t>
  </si>
  <si>
    <t>n</t>
  </si>
  <si>
    <t>q</t>
  </si>
  <si>
    <t>r</t>
  </si>
  <si>
    <t>s</t>
  </si>
  <si>
    <t>t</t>
  </si>
  <si>
    <t>u</t>
  </si>
  <si>
    <t>C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</si>
  <si>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</si>
  <si>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</si>
  <si>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</si>
  <si>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</si>
  <si>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</si>
  <si>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</si>
  <si>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</si>
  <si>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</si>
  <si>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</si>
  <si>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</si>
  <si>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</si>
  <si>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</si>
  <si>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</si>
  <si>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</si>
  <si>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</si>
  <si>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</si>
  <si>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</si>
  <si>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</si>
  <si>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</si>
  <si>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</si>
  <si>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</si>
  <si>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FR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</si>
  <si>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</si>
  <si>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</si>
  <si>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</si>
  <si>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</si>
  <si>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</si>
  <si>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</si>
  <si>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</si>
  <si>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</si>
  <si>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</si>
  <si>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</si>
  <si>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</si>
  <si>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</si>
  <si>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</si>
  <si>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</si>
  <si>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</si>
  <si>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</si>
  <si>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</si>
  <si>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</si>
  <si>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</si>
  <si>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</si>
  <si>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</si>
  <si>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</si>
  <si>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</si>
  <si>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</si>
  <si>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</si>
  <si>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</si>
  <si>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MT</t>
  </si>
  <si>
    <t>N° ITEM</t>
  </si>
  <si>
    <t>Grammaire</t>
  </si>
  <si>
    <t>Vocabulaire</t>
  </si>
  <si>
    <t>Orthographe</t>
  </si>
  <si>
    <t>Écriture</t>
  </si>
  <si>
    <t>SP</t>
  </si>
  <si>
    <t>M27</t>
  </si>
  <si>
    <t>CM1</t>
  </si>
  <si>
    <t>V</t>
  </si>
  <si>
    <t>W</t>
  </si>
  <si>
    <t>X</t>
  </si>
  <si>
    <t>Y</t>
  </si>
  <si>
    <t>Z</t>
  </si>
  <si>
    <t>A</t>
  </si>
  <si>
    <t>a</t>
  </si>
  <si>
    <t xml:space="preserve">x </t>
  </si>
  <si>
    <t>Gest. Données</t>
  </si>
  <si>
    <t>Réussite 
1 ou 2 hors Absence</t>
  </si>
  <si>
    <t>SR
code 1</t>
  </si>
  <si>
    <t>SP
Code 2</t>
  </si>
  <si>
    <t>SE
Code 9</t>
  </si>
  <si>
    <t>NR
Code 0</t>
  </si>
  <si>
    <t>SR Elève</t>
  </si>
  <si>
    <t>Saisir ici le n° de l'élève</t>
  </si>
  <si>
    <t xml:space="preserve">Elève </t>
  </si>
  <si>
    <t>Ecole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</si>
</sst>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8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20"/>
      <name val="Arial"/>
      <family val="2"/>
    </font>
    <font>
      <sz val="20"/>
      <name val="Bradley Hand ITC"/>
      <family val="4"/>
    </font>
    <font>
      <sz val="12"/>
      <color indexed="10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0"/>
      <color indexed="22"/>
      <name val="Arial"/>
      <family val="2"/>
    </font>
    <font>
      <b/>
      <sz val="26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8"/>
      <color indexed="22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1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51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rgb="FFFFFF0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</fills>
  <borders count="8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9" fontId="17" fillId="0" borderId="0" applyFont="0" applyFill="0" applyBorder="0" applyAlignment="0" applyProtection="0"/>
  </cellStyleXfs>
  <cellXfs count="294">
    <xf numFmtId="0" fontId="0" fillId="0" borderId="0" xfId="0"/>
    <xf numFmtId="0" fontId="2" fillId="0" borderId="0" xfId="0" applyFont="1" applyProtection="1"/>
    <xf numFmtId="0" fontId="3" fillId="0" borderId="1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0" fontId="1" fillId="0" borderId="0" xfId="0" applyFont="1" applyProtection="1"/>
    <xf numFmtId="0" fontId="1" fillId="2" borderId="7" xfId="0" applyFont="1" applyFill="1" applyBorder="1" applyProtection="1"/>
    <xf numFmtId="0" fontId="1" fillId="0" borderId="7" xfId="0" applyFont="1" applyBorder="1" applyProtection="1">
      <protection locked="0"/>
    </xf>
    <xf numFmtId="0" fontId="1" fillId="0" borderId="7" xfId="0" applyFont="1" applyBorder="1" applyProtection="1"/>
    <xf numFmtId="0" fontId="5" fillId="0" borderId="0" xfId="0" applyFont="1" applyProtection="1">
      <protection hidden="1"/>
    </xf>
    <xf numFmtId="0" fontId="5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6" fillId="5" borderId="1" xfId="0" applyFont="1" applyFill="1" applyBorder="1" applyAlignment="1" applyProtection="1">
      <alignment horizontal="right"/>
    </xf>
    <xf numFmtId="0" fontId="0" fillId="5" borderId="14" xfId="0" applyFill="1" applyBorder="1" applyAlignment="1">
      <alignment horizontal="left"/>
    </xf>
    <xf numFmtId="0" fontId="0" fillId="5" borderId="14" xfId="0" applyFill="1" applyBorder="1"/>
    <xf numFmtId="0" fontId="0" fillId="5" borderId="1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6" fillId="5" borderId="3" xfId="0" applyFont="1" applyFill="1" applyBorder="1" applyAlignment="1" applyProtection="1">
      <alignment horizontal="right"/>
    </xf>
    <xf numFmtId="0" fontId="7" fillId="5" borderId="0" xfId="0" applyFont="1" applyFill="1" applyBorder="1" applyAlignment="1">
      <alignment horizontal="left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6" fillId="5" borderId="5" xfId="0" applyFont="1" applyFill="1" applyBorder="1" applyAlignment="1" applyProtection="1">
      <alignment horizontal="right"/>
    </xf>
    <xf numFmtId="0" fontId="0" fillId="5" borderId="15" xfId="0" applyFill="1" applyBorder="1" applyAlignment="1">
      <alignment horizontal="left"/>
    </xf>
    <xf numFmtId="0" fontId="0" fillId="5" borderId="15" xfId="0" applyFill="1" applyBorder="1"/>
    <xf numFmtId="0" fontId="0" fillId="5" borderId="1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1" xfId="0" applyFont="1" applyBorder="1" applyAlignment="1"/>
    <xf numFmtId="0" fontId="7" fillId="3" borderId="1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 applyProtection="1">
      <alignment horizontal="right"/>
    </xf>
    <xf numFmtId="165" fontId="0" fillId="0" borderId="0" xfId="0" applyNumberFormat="1" applyAlignment="1" applyProtection="1">
      <alignment horizontal="center"/>
    </xf>
    <xf numFmtId="0" fontId="14" fillId="0" borderId="1" xfId="0" applyFont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 textRotation="90"/>
    </xf>
    <xf numFmtId="0" fontId="7" fillId="4" borderId="7" xfId="0" applyFont="1" applyFill="1" applyBorder="1" applyAlignment="1" applyProtection="1">
      <alignment horizontal="center" textRotation="90"/>
    </xf>
    <xf numFmtId="0" fontId="0" fillId="0" borderId="0" xfId="0" applyFont="1" applyAlignment="1" applyProtection="1">
      <alignment horizontal="center" textRotation="90"/>
    </xf>
    <xf numFmtId="0" fontId="0" fillId="0" borderId="0" xfId="0" applyAlignment="1" applyProtection="1">
      <alignment horizontal="center" textRotation="90"/>
    </xf>
    <xf numFmtId="0" fontId="7" fillId="0" borderId="7" xfId="0" applyFont="1" applyBorder="1" applyAlignment="1" applyProtection="1">
      <alignment horizontal="right" vertical="center" wrapText="1"/>
    </xf>
    <xf numFmtId="0" fontId="0" fillId="0" borderId="7" xfId="0" applyFont="1" applyBorder="1" applyAlignment="1" applyProtection="1">
      <alignment horizontal="center"/>
    </xf>
    <xf numFmtId="0" fontId="0" fillId="9" borderId="11" xfId="0" applyFill="1" applyBorder="1" applyAlignment="1" applyProtection="1">
      <alignment horizontal="center"/>
    </xf>
    <xf numFmtId="0" fontId="0" fillId="9" borderId="7" xfId="0" applyFill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0" fillId="9" borderId="7" xfId="0" applyFont="1" applyFill="1" applyBorder="1" applyAlignment="1" applyProtection="1">
      <alignment horizontal="center"/>
    </xf>
    <xf numFmtId="0" fontId="15" fillId="10" borderId="13" xfId="0" applyFont="1" applyFill="1" applyBorder="1" applyAlignment="1" applyProtection="1">
      <alignment horizontal="center"/>
    </xf>
    <xf numFmtId="0" fontId="15" fillId="10" borderId="8" xfId="0" applyFont="1" applyFill="1" applyBorder="1" applyAlignment="1" applyProtection="1">
      <alignment horizontal="center"/>
    </xf>
    <xf numFmtId="0" fontId="15" fillId="10" borderId="19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4" fontId="16" fillId="10" borderId="17" xfId="0" applyNumberFormat="1" applyFont="1" applyFill="1" applyBorder="1" applyAlignment="1" applyProtection="1">
      <alignment horizontal="center"/>
    </xf>
    <xf numFmtId="164" fontId="8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0" fillId="4" borderId="10" xfId="0" applyFill="1" applyBorder="1" applyAlignment="1" applyProtection="1">
      <alignment horizontal="center" textRotation="90"/>
    </xf>
    <xf numFmtId="164" fontId="0" fillId="0" borderId="0" xfId="0" applyNumberForma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0" borderId="0" xfId="0" applyFont="1"/>
    <xf numFmtId="0" fontId="2" fillId="0" borderId="0" xfId="0" applyFont="1" applyAlignment="1" applyProtection="1">
      <alignment horizontal="center"/>
    </xf>
    <xf numFmtId="0" fontId="18" fillId="0" borderId="20" xfId="0" applyFont="1" applyBorder="1" applyAlignment="1" applyProtection="1">
      <alignment horizontal="justify" vertical="top" wrapText="1"/>
    </xf>
    <xf numFmtId="0" fontId="19" fillId="0" borderId="20" xfId="0" applyFont="1" applyBorder="1" applyAlignment="1" applyProtection="1">
      <alignment horizontal="center" vertical="center"/>
    </xf>
    <xf numFmtId="0" fontId="2" fillId="6" borderId="0" xfId="0" applyFont="1" applyFill="1" applyProtection="1"/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2" fillId="11" borderId="20" xfId="0" applyFont="1" applyFill="1" applyBorder="1" applyAlignment="1" applyProtection="1">
      <alignment horizontal="center" vertical="center"/>
      <protection locked="0"/>
    </xf>
    <xf numFmtId="0" fontId="22" fillId="11" borderId="20" xfId="0" applyFont="1" applyFill="1" applyBorder="1" applyAlignment="1" applyProtection="1">
      <alignment horizontal="center" vertical="center"/>
    </xf>
    <xf numFmtId="0" fontId="22" fillId="12" borderId="20" xfId="0" applyFont="1" applyFill="1" applyBorder="1" applyAlignment="1" applyProtection="1">
      <alignment horizontal="center" vertical="center"/>
      <protection locked="0"/>
    </xf>
    <xf numFmtId="0" fontId="22" fillId="12" borderId="20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 wrapText="1"/>
    </xf>
    <xf numFmtId="0" fontId="2" fillId="15" borderId="20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13" borderId="20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 applyProtection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25" fillId="0" borderId="20" xfId="0" applyFont="1" applyFill="1" applyBorder="1" applyAlignment="1" applyProtection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25" fillId="0" borderId="29" xfId="0" applyFont="1" applyFill="1" applyBorder="1" applyAlignment="1" applyProtection="1">
      <alignment horizontal="center" vertical="center" wrapText="1"/>
    </xf>
    <xf numFmtId="0" fontId="0" fillId="0" borderId="29" xfId="0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53" xfId="0" applyFont="1" applyBorder="1" applyProtection="1">
      <protection locked="0"/>
    </xf>
    <xf numFmtId="0" fontId="1" fillId="0" borderId="53" xfId="0" applyFont="1" applyBorder="1" applyProtection="1"/>
    <xf numFmtId="0" fontId="12" fillId="3" borderId="35" xfId="0" applyFont="1" applyFill="1" applyBorder="1" applyAlignment="1" applyProtection="1">
      <alignment horizontal="left"/>
    </xf>
    <xf numFmtId="0" fontId="22" fillId="11" borderId="26" xfId="0" applyFont="1" applyFill="1" applyBorder="1" applyAlignment="1" applyProtection="1">
      <alignment horizontal="center" vertical="center"/>
      <protection locked="0"/>
    </xf>
    <xf numFmtId="0" fontId="22" fillId="11" borderId="26" xfId="0" applyFont="1" applyFill="1" applyBorder="1" applyAlignment="1" applyProtection="1">
      <alignment horizontal="center" vertical="center"/>
    </xf>
    <xf numFmtId="0" fontId="22" fillId="11" borderId="45" xfId="0" applyFont="1" applyFill="1" applyBorder="1" applyAlignment="1" applyProtection="1">
      <alignment horizontal="center" vertical="center"/>
    </xf>
    <xf numFmtId="0" fontId="22" fillId="11" borderId="31" xfId="0" applyFont="1" applyFill="1" applyBorder="1" applyAlignment="1" applyProtection="1">
      <alignment horizontal="center" vertical="center"/>
    </xf>
    <xf numFmtId="0" fontId="22" fillId="11" borderId="29" xfId="0" applyFont="1" applyFill="1" applyBorder="1" applyAlignment="1" applyProtection="1">
      <alignment horizontal="center" vertical="center"/>
      <protection locked="0"/>
    </xf>
    <xf numFmtId="0" fontId="22" fillId="11" borderId="29" xfId="0" applyFont="1" applyFill="1" applyBorder="1" applyAlignment="1" applyProtection="1">
      <alignment horizontal="center" vertical="center"/>
    </xf>
    <xf numFmtId="0" fontId="22" fillId="11" borderId="32" xfId="0" applyFont="1" applyFill="1" applyBorder="1" applyAlignment="1" applyProtection="1">
      <alignment horizontal="center" vertical="center"/>
    </xf>
    <xf numFmtId="0" fontId="2" fillId="13" borderId="23" xfId="0" applyFont="1" applyFill="1" applyBorder="1" applyAlignment="1" applyProtection="1">
      <alignment horizontal="center" vertical="center"/>
    </xf>
    <xf numFmtId="0" fontId="22" fillId="11" borderId="48" xfId="0" applyFont="1" applyFill="1" applyBorder="1" applyAlignment="1" applyProtection="1">
      <alignment horizontal="center" vertical="center"/>
      <protection locked="0"/>
    </xf>
    <xf numFmtId="0" fontId="22" fillId="11" borderId="30" xfId="0" applyFont="1" applyFill="1" applyBorder="1" applyAlignment="1" applyProtection="1">
      <alignment horizontal="center" vertical="center"/>
      <protection locked="0"/>
    </xf>
    <xf numFmtId="0" fontId="22" fillId="11" borderId="49" xfId="0" applyFont="1" applyFill="1" applyBorder="1" applyAlignment="1" applyProtection="1">
      <alignment horizontal="center" vertical="center"/>
      <protection locked="0"/>
    </xf>
    <xf numFmtId="0" fontId="21" fillId="11" borderId="45" xfId="0" applyFont="1" applyFill="1" applyBorder="1" applyAlignment="1" applyProtection="1">
      <alignment horizontal="center" vertical="center"/>
    </xf>
    <xf numFmtId="0" fontId="21" fillId="12" borderId="31" xfId="0" applyFont="1" applyFill="1" applyBorder="1" applyAlignment="1" applyProtection="1">
      <alignment horizontal="center" vertical="center"/>
    </xf>
    <xf numFmtId="0" fontId="21" fillId="11" borderId="31" xfId="0" applyFont="1" applyFill="1" applyBorder="1" applyAlignment="1" applyProtection="1">
      <alignment horizontal="center" vertical="center"/>
    </xf>
    <xf numFmtId="0" fontId="21" fillId="11" borderId="32" xfId="0" applyFont="1" applyFill="1" applyBorder="1" applyAlignment="1" applyProtection="1">
      <alignment horizontal="center" vertical="center"/>
    </xf>
    <xf numFmtId="0" fontId="21" fillId="12" borderId="45" xfId="0" applyFont="1" applyFill="1" applyBorder="1" applyAlignment="1" applyProtection="1">
      <alignment horizontal="center" vertical="center"/>
    </xf>
    <xf numFmtId="0" fontId="21" fillId="12" borderId="32" xfId="0" applyFont="1" applyFill="1" applyBorder="1" applyAlignment="1" applyProtection="1">
      <alignment horizontal="center" vertical="center"/>
    </xf>
    <xf numFmtId="0" fontId="19" fillId="0" borderId="33" xfId="0" applyFont="1" applyBorder="1" applyAlignment="1" applyProtection="1">
      <alignment horizontal="center" vertical="center"/>
    </xf>
    <xf numFmtId="0" fontId="22" fillId="11" borderId="63" xfId="0" applyFont="1" applyFill="1" applyBorder="1" applyAlignment="1" applyProtection="1">
      <alignment horizontal="center" vertical="center"/>
      <protection locked="0"/>
    </xf>
    <xf numFmtId="0" fontId="22" fillId="11" borderId="33" xfId="0" applyFont="1" applyFill="1" applyBorder="1" applyAlignment="1" applyProtection="1">
      <alignment horizontal="center" vertical="center"/>
      <protection locked="0"/>
    </xf>
    <xf numFmtId="0" fontId="22" fillId="11" borderId="6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</xf>
    <xf numFmtId="0" fontId="22" fillId="11" borderId="25" xfId="0" applyFont="1" applyFill="1" applyBorder="1" applyAlignment="1" applyProtection="1">
      <alignment horizontal="center" vertical="center"/>
    </xf>
    <xf numFmtId="9" fontId="22" fillId="11" borderId="68" xfId="0" applyNumberFormat="1" applyFont="1" applyFill="1" applyBorder="1" applyAlignment="1" applyProtection="1">
      <alignment horizontal="center" vertical="center"/>
    </xf>
    <xf numFmtId="0" fontId="22" fillId="11" borderId="27" xfId="0" applyFont="1" applyFill="1" applyBorder="1" applyAlignment="1" applyProtection="1">
      <alignment horizontal="center" vertical="center"/>
    </xf>
    <xf numFmtId="0" fontId="22" fillId="11" borderId="28" xfId="0" applyFont="1" applyFill="1" applyBorder="1" applyAlignment="1" applyProtection="1">
      <alignment horizontal="center" vertical="center"/>
    </xf>
    <xf numFmtId="9" fontId="22" fillId="11" borderId="69" xfId="0" applyNumberFormat="1" applyFont="1" applyFill="1" applyBorder="1" applyAlignment="1" applyProtection="1">
      <alignment horizontal="center" vertical="center"/>
    </xf>
    <xf numFmtId="9" fontId="7" fillId="16" borderId="20" xfId="0" applyNumberFormat="1" applyFont="1" applyFill="1" applyBorder="1" applyAlignment="1" applyProtection="1">
      <alignment horizontal="center" vertical="center"/>
    </xf>
    <xf numFmtId="0" fontId="2" fillId="13" borderId="61" xfId="0" applyFont="1" applyFill="1" applyBorder="1" applyAlignment="1" applyProtection="1">
      <alignment horizontal="center" vertical="center"/>
    </xf>
    <xf numFmtId="0" fontId="2" fillId="13" borderId="30" xfId="0" applyFont="1" applyFill="1" applyBorder="1" applyAlignment="1" applyProtection="1">
      <alignment horizontal="center" vertical="center"/>
    </xf>
    <xf numFmtId="9" fontId="7" fillId="16" borderId="30" xfId="0" applyNumberFormat="1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11" borderId="50" xfId="0" applyFont="1" applyFill="1" applyBorder="1" applyAlignment="1" applyProtection="1">
      <alignment horizontal="center" vertical="center"/>
    </xf>
    <xf numFmtId="0" fontId="2" fillId="11" borderId="51" xfId="0" applyFont="1" applyFill="1" applyBorder="1" applyAlignment="1" applyProtection="1">
      <alignment horizontal="center" vertical="center"/>
    </xf>
    <xf numFmtId="0" fontId="2" fillId="15" borderId="52" xfId="0" applyFont="1" applyFill="1" applyBorder="1" applyAlignment="1" applyProtection="1">
      <alignment horizontal="center" vertical="center"/>
    </xf>
    <xf numFmtId="0" fontId="22" fillId="12" borderId="29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</xf>
    <xf numFmtId="0" fontId="22" fillId="12" borderId="29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2" fillId="12" borderId="26" xfId="0" applyFont="1" applyFill="1" applyBorder="1" applyAlignment="1" applyProtection="1">
      <alignment horizontal="center" vertical="center"/>
      <protection locked="0"/>
    </xf>
    <xf numFmtId="0" fontId="22" fillId="12" borderId="26" xfId="0" applyFont="1" applyFill="1" applyBorder="1" applyAlignment="1" applyProtection="1">
      <alignment horizontal="center" vertical="center"/>
    </xf>
    <xf numFmtId="0" fontId="22" fillId="12" borderId="33" xfId="0" applyFont="1" applyFill="1" applyBorder="1" applyAlignment="1" applyProtection="1">
      <alignment horizontal="center" vertical="center"/>
      <protection locked="0"/>
    </xf>
    <xf numFmtId="0" fontId="22" fillId="12" borderId="64" xfId="0" applyFont="1" applyFill="1" applyBorder="1" applyAlignment="1" applyProtection="1">
      <alignment horizontal="center" vertical="center"/>
      <protection locked="0"/>
    </xf>
    <xf numFmtId="0" fontId="22" fillId="12" borderId="63" xfId="0" applyFont="1" applyFill="1" applyBorder="1" applyAlignment="1" applyProtection="1">
      <alignment horizontal="center" vertical="center"/>
      <protection locked="0"/>
    </xf>
    <xf numFmtId="9" fontId="22" fillId="11" borderId="70" xfId="0" applyNumberFormat="1" applyFont="1" applyFill="1" applyBorder="1" applyAlignment="1" applyProtection="1">
      <alignment horizontal="center" vertical="center"/>
    </xf>
    <xf numFmtId="0" fontId="22" fillId="12" borderId="27" xfId="0" applyFont="1" applyFill="1" applyBorder="1" applyAlignment="1" applyProtection="1">
      <alignment horizontal="center" vertical="center"/>
    </xf>
    <xf numFmtId="0" fontId="22" fillId="12" borderId="28" xfId="0" applyFont="1" applyFill="1" applyBorder="1" applyAlignment="1" applyProtection="1">
      <alignment horizontal="center" vertical="center"/>
    </xf>
    <xf numFmtId="0" fontId="22" fillId="12" borderId="25" xfId="0" applyFont="1" applyFill="1" applyBorder="1" applyAlignment="1" applyProtection="1">
      <alignment horizontal="center" vertical="center"/>
    </xf>
    <xf numFmtId="0" fontId="22" fillId="12" borderId="30" xfId="0" applyFont="1" applyFill="1" applyBorder="1" applyAlignment="1" applyProtection="1">
      <alignment horizontal="center" vertical="center"/>
      <protection locked="0"/>
    </xf>
    <xf numFmtId="0" fontId="22" fillId="12" borderId="49" xfId="0" applyFont="1" applyFill="1" applyBorder="1" applyAlignment="1" applyProtection="1">
      <alignment horizontal="center" vertical="center"/>
      <protection locked="0"/>
    </xf>
    <xf numFmtId="0" fontId="22" fillId="12" borderId="48" xfId="0" applyFont="1" applyFill="1" applyBorder="1" applyAlignment="1" applyProtection="1">
      <alignment horizontal="center" vertical="center"/>
      <protection locked="0"/>
    </xf>
    <xf numFmtId="0" fontId="2" fillId="11" borderId="25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11" borderId="27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15" borderId="28" xfId="0" applyFont="1" applyFill="1" applyBorder="1" applyAlignment="1" applyProtection="1">
      <alignment horizontal="center" vertical="center"/>
    </xf>
    <xf numFmtId="9" fontId="7" fillId="16" borderId="29" xfId="0" applyNumberFormat="1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/>
    </xf>
    <xf numFmtId="0" fontId="7" fillId="0" borderId="72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9" xfId="0" applyBorder="1" applyAlignment="1">
      <alignment horizontal="center"/>
    </xf>
    <xf numFmtId="0" fontId="10" fillId="0" borderId="35" xfId="0" applyFont="1" applyBorder="1" applyAlignment="1">
      <alignment horizontal="center" vertical="center" wrapText="1"/>
    </xf>
    <xf numFmtId="0" fontId="25" fillId="0" borderId="50" xfId="0" applyFont="1" applyFill="1" applyBorder="1" applyAlignment="1" applyProtection="1">
      <alignment horizontal="center" vertical="center" wrapText="1"/>
    </xf>
    <xf numFmtId="0" fontId="25" fillId="0" borderId="51" xfId="0" applyFont="1" applyFill="1" applyBorder="1" applyAlignment="1" applyProtection="1">
      <alignment horizontal="center" vertical="center" wrapText="1"/>
    </xf>
    <xf numFmtId="0" fontId="25" fillId="0" borderId="52" xfId="0" applyFont="1" applyFill="1" applyBorder="1" applyAlignment="1" applyProtection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4" xfId="0" applyBorder="1" applyAlignment="1">
      <alignment horizontal="center"/>
    </xf>
    <xf numFmtId="9" fontId="0" fillId="0" borderId="50" xfId="0" applyNumberFormat="1" applyBorder="1" applyAlignment="1">
      <alignment horizontal="center"/>
    </xf>
    <xf numFmtId="9" fontId="0" fillId="0" borderId="51" xfId="0" applyNumberFormat="1" applyBorder="1" applyAlignment="1">
      <alignment horizontal="center"/>
    </xf>
    <xf numFmtId="9" fontId="0" fillId="0" borderId="52" xfId="0" applyNumberFormat="1" applyBorder="1" applyAlignment="1">
      <alignment horizontal="center"/>
    </xf>
    <xf numFmtId="9" fontId="12" fillId="8" borderId="4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2" fillId="8" borderId="43" xfId="0" applyNumberFormat="1" applyFont="1" applyFill="1" applyBorder="1" applyAlignment="1">
      <alignment horizontal="center" vertical="center" wrapText="1"/>
    </xf>
    <xf numFmtId="0" fontId="22" fillId="11" borderId="49" xfId="0" applyNumberFormat="1" applyFont="1" applyFill="1" applyBorder="1" applyAlignment="1" applyProtection="1">
      <alignment horizontal="center" vertical="center"/>
      <protection locked="0"/>
    </xf>
    <xf numFmtId="0" fontId="22" fillId="11" borderId="29" xfId="0" applyNumberFormat="1" applyFont="1" applyFill="1" applyBorder="1" applyAlignment="1" applyProtection="1">
      <alignment horizontal="center" vertical="center"/>
      <protection locked="0"/>
    </xf>
    <xf numFmtId="0" fontId="22" fillId="11" borderId="64" xfId="0" applyNumberFormat="1" applyFont="1" applyFill="1" applyBorder="1" applyAlignment="1" applyProtection="1">
      <alignment horizontal="center" vertical="center"/>
      <protection locked="0"/>
    </xf>
    <xf numFmtId="0" fontId="22" fillId="11" borderId="28" xfId="0" applyNumberFormat="1" applyFont="1" applyFill="1" applyBorder="1" applyAlignment="1" applyProtection="1">
      <alignment horizontal="center" vertical="center"/>
    </xf>
    <xf numFmtId="0" fontId="22" fillId="11" borderId="29" xfId="0" applyNumberFormat="1" applyFont="1" applyFill="1" applyBorder="1" applyAlignment="1" applyProtection="1">
      <alignment horizontal="center" vertical="center"/>
    </xf>
    <xf numFmtId="0" fontId="22" fillId="11" borderId="32" xfId="0" applyNumberFormat="1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7" fillId="17" borderId="77" xfId="0" applyFont="1" applyFill="1" applyBorder="1" applyAlignment="1">
      <alignment horizontal="center" vertical="center" wrapText="1"/>
    </xf>
    <xf numFmtId="0" fontId="10" fillId="17" borderId="76" xfId="0" applyFont="1" applyFill="1" applyBorder="1" applyAlignment="1">
      <alignment horizontal="center" vertical="center" wrapText="1"/>
    </xf>
    <xf numFmtId="0" fontId="11" fillId="18" borderId="44" xfId="0" applyFont="1" applyFill="1" applyBorder="1" applyAlignment="1">
      <alignment horizontal="center" vertical="center"/>
    </xf>
    <xf numFmtId="0" fontId="26" fillId="17" borderId="44" xfId="0" applyFont="1" applyFill="1" applyBorder="1" applyAlignment="1">
      <alignment horizontal="center" vertical="center" wrapText="1"/>
    </xf>
    <xf numFmtId="0" fontId="7" fillId="18" borderId="44" xfId="0" applyFont="1" applyFill="1" applyBorder="1" applyAlignment="1">
      <alignment horizontal="center" vertical="center" wrapText="1"/>
    </xf>
    <xf numFmtId="0" fontId="7" fillId="17" borderId="78" xfId="0" applyFont="1" applyFill="1" applyBorder="1" applyAlignment="1">
      <alignment horizontal="center" vertical="center" wrapText="1"/>
    </xf>
    <xf numFmtId="0" fontId="7" fillId="17" borderId="36" xfId="0" applyFont="1" applyFill="1" applyBorder="1" applyAlignment="1">
      <alignment horizontal="center" vertical="center" wrapText="1"/>
    </xf>
    <xf numFmtId="0" fontId="10" fillId="17" borderId="37" xfId="0" applyFont="1" applyFill="1" applyBorder="1" applyAlignment="1">
      <alignment horizontal="center" vertical="center" wrapText="1"/>
    </xf>
    <xf numFmtId="0" fontId="11" fillId="18" borderId="42" xfId="0" applyFont="1" applyFill="1" applyBorder="1" applyAlignment="1">
      <alignment horizontal="center" vertical="center"/>
    </xf>
    <xf numFmtId="0" fontId="26" fillId="17" borderId="42" xfId="0" applyFont="1" applyFill="1" applyBorder="1" applyAlignment="1">
      <alignment horizontal="center" vertical="center" wrapText="1"/>
    </xf>
    <xf numFmtId="0" fontId="7" fillId="18" borderId="42" xfId="0" applyFont="1" applyFill="1" applyBorder="1" applyAlignment="1">
      <alignment horizontal="center" vertical="center" wrapText="1"/>
    </xf>
    <xf numFmtId="0" fontId="7" fillId="17" borderId="4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9" fontId="27" fillId="0" borderId="35" xfId="2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3" borderId="54" xfId="0" applyFont="1" applyFill="1" applyBorder="1" applyAlignment="1" applyProtection="1">
      <alignment horizontal="right"/>
    </xf>
    <xf numFmtId="0" fontId="2" fillId="3" borderId="55" xfId="0" applyFont="1" applyFill="1" applyBorder="1" applyAlignment="1" applyProtection="1">
      <alignment horizontal="right"/>
    </xf>
    <xf numFmtId="0" fontId="4" fillId="0" borderId="2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0" fontId="2" fillId="0" borderId="56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6" borderId="56" xfId="0" applyFont="1" applyFill="1" applyBorder="1" applyAlignment="1" applyProtection="1">
      <alignment horizontal="center" vertical="center"/>
    </xf>
    <xf numFmtId="0" fontId="2" fillId="6" borderId="57" xfId="0" applyFont="1" applyFill="1" applyBorder="1" applyAlignment="1" applyProtection="1">
      <alignment horizontal="center" vertical="center"/>
    </xf>
    <xf numFmtId="0" fontId="2" fillId="6" borderId="58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</xf>
    <xf numFmtId="164" fontId="23" fillId="3" borderId="29" xfId="0" applyNumberFormat="1" applyFont="1" applyFill="1" applyBorder="1" applyAlignment="1" applyProtection="1">
      <alignment horizontal="center" vertical="center"/>
    </xf>
    <xf numFmtId="0" fontId="2" fillId="6" borderId="63" xfId="0" applyFont="1" applyFill="1" applyBorder="1" applyAlignment="1" applyProtection="1">
      <alignment horizontal="center" vertical="center"/>
    </xf>
    <xf numFmtId="0" fontId="2" fillId="6" borderId="71" xfId="0" applyFont="1" applyFill="1" applyBorder="1" applyAlignment="1" applyProtection="1">
      <alignment horizontal="center" vertical="center"/>
    </xf>
    <xf numFmtId="0" fontId="2" fillId="6" borderId="48" xfId="0" applyFont="1" applyFill="1" applyBorder="1" applyAlignment="1" applyProtection="1">
      <alignment horizontal="center" vertical="center"/>
    </xf>
    <xf numFmtId="0" fontId="2" fillId="6" borderId="33" xfId="0" applyFont="1" applyFill="1" applyBorder="1" applyAlignment="1" applyProtection="1">
      <alignment horizontal="center" vertical="center"/>
    </xf>
    <xf numFmtId="0" fontId="2" fillId="6" borderId="34" xfId="0" applyFont="1" applyFill="1" applyBorder="1" applyAlignment="1" applyProtection="1">
      <alignment horizontal="center" vertical="center"/>
    </xf>
    <xf numFmtId="0" fontId="2" fillId="6" borderId="30" xfId="0" applyFont="1" applyFill="1" applyBorder="1" applyAlignment="1" applyProtection="1">
      <alignment horizontal="center" vertical="center"/>
    </xf>
    <xf numFmtId="0" fontId="2" fillId="14" borderId="22" xfId="0" applyFont="1" applyFill="1" applyBorder="1" applyAlignment="1" applyProtection="1">
      <alignment horizontal="center" vertical="center" textRotation="90"/>
    </xf>
    <xf numFmtId="0" fontId="2" fillId="14" borderId="24" xfId="0" applyFont="1" applyFill="1" applyBorder="1" applyAlignment="1" applyProtection="1">
      <alignment horizontal="center" vertical="center" textRotation="90"/>
    </xf>
    <xf numFmtId="0" fontId="2" fillId="4" borderId="20" xfId="0" applyFont="1" applyFill="1" applyBorder="1" applyAlignment="1" applyProtection="1">
      <alignment horizontal="center" vertical="center" textRotation="90"/>
    </xf>
    <xf numFmtId="0" fontId="2" fillId="4" borderId="22" xfId="0" applyFont="1" applyFill="1" applyBorder="1" applyAlignment="1" applyProtection="1">
      <alignment horizontal="center" vertical="center" textRotation="90"/>
    </xf>
    <xf numFmtId="0" fontId="2" fillId="4" borderId="24" xfId="0" applyFont="1" applyFill="1" applyBorder="1" applyAlignment="1" applyProtection="1">
      <alignment horizontal="center" vertical="center" textRotation="90"/>
    </xf>
    <xf numFmtId="0" fontId="2" fillId="14" borderId="20" xfId="0" applyFont="1" applyFill="1" applyBorder="1" applyAlignment="1" applyProtection="1">
      <alignment horizontal="center" vertical="center" textRotation="90"/>
    </xf>
    <xf numFmtId="0" fontId="19" fillId="0" borderId="22" xfId="0" applyFont="1" applyBorder="1" applyAlignment="1" applyProtection="1">
      <alignment horizontal="center" vertical="center" textRotation="255"/>
    </xf>
    <xf numFmtId="0" fontId="19" fillId="0" borderId="24" xfId="0" applyFont="1" applyBorder="1" applyAlignment="1" applyProtection="1">
      <alignment horizontal="center" vertical="center" textRotation="255"/>
    </xf>
    <xf numFmtId="164" fontId="23" fillId="3" borderId="20" xfId="0" applyNumberFormat="1" applyFont="1" applyFill="1" applyBorder="1" applyAlignment="1" applyProtection="1">
      <alignment horizontal="center" vertical="center"/>
    </xf>
    <xf numFmtId="0" fontId="2" fillId="6" borderId="59" xfId="0" applyFont="1" applyFill="1" applyBorder="1" applyAlignment="1" applyProtection="1">
      <alignment horizontal="center" vertical="center"/>
    </xf>
    <xf numFmtId="0" fontId="2" fillId="6" borderId="60" xfId="0" applyFont="1" applyFill="1" applyBorder="1" applyAlignment="1" applyProtection="1">
      <alignment horizontal="center" vertical="center"/>
    </xf>
    <xf numFmtId="0" fontId="2" fillId="6" borderId="61" xfId="0" applyFont="1" applyFill="1" applyBorder="1" applyAlignment="1" applyProtection="1">
      <alignment horizontal="center" vertical="center"/>
    </xf>
    <xf numFmtId="0" fontId="2" fillId="4" borderId="33" xfId="0" applyFont="1" applyFill="1" applyBorder="1" applyAlignment="1" applyProtection="1">
      <alignment horizontal="center" vertical="center" textRotation="90"/>
    </xf>
    <xf numFmtId="0" fontId="2" fillId="4" borderId="62" xfId="0" applyFont="1" applyFill="1" applyBorder="1" applyAlignment="1" applyProtection="1">
      <alignment horizontal="center" vertical="center" textRotation="90"/>
    </xf>
    <xf numFmtId="0" fontId="20" fillId="0" borderId="25" xfId="0" applyFont="1" applyBorder="1" applyAlignment="1" applyProtection="1">
      <alignment horizontal="center" wrapText="1"/>
    </xf>
    <xf numFmtId="0" fontId="20" fillId="0" borderId="26" xfId="0" applyFont="1" applyBorder="1" applyAlignment="1" applyProtection="1">
      <alignment horizontal="center" wrapText="1"/>
    </xf>
    <xf numFmtId="0" fontId="20" fillId="0" borderId="45" xfId="0" applyFont="1" applyBorder="1" applyAlignment="1" applyProtection="1">
      <alignment horizontal="center" wrapText="1"/>
    </xf>
    <xf numFmtId="0" fontId="2" fillId="14" borderId="65" xfId="0" applyFont="1" applyFill="1" applyBorder="1" applyAlignment="1" applyProtection="1">
      <alignment horizontal="center" vertical="center" textRotation="90" wrapText="1"/>
    </xf>
    <xf numFmtId="0" fontId="2" fillId="14" borderId="67" xfId="0" applyFont="1" applyFill="1" applyBorder="1" applyAlignment="1" applyProtection="1">
      <alignment horizontal="center" vertical="center" textRotation="90"/>
    </xf>
    <xf numFmtId="0" fontId="2" fillId="14" borderId="27" xfId="0" applyFont="1" applyFill="1" applyBorder="1" applyAlignment="1" applyProtection="1">
      <alignment horizontal="center" vertical="center" textRotation="90"/>
    </xf>
    <xf numFmtId="0" fontId="2" fillId="14" borderId="66" xfId="0" applyFont="1" applyFill="1" applyBorder="1" applyAlignment="1" applyProtection="1">
      <alignment horizontal="center" vertical="center" textRotation="90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9" fontId="7" fillId="13" borderId="45" xfId="0" applyNumberFormat="1" applyFont="1" applyFill="1" applyBorder="1" applyAlignment="1">
      <alignment horizontal="center" vertical="center"/>
    </xf>
    <xf numFmtId="9" fontId="7" fillId="13" borderId="31" xfId="0" applyNumberFormat="1" applyFont="1" applyFill="1" applyBorder="1" applyAlignment="1">
      <alignment horizontal="center" vertical="center"/>
    </xf>
    <xf numFmtId="9" fontId="7" fillId="13" borderId="32" xfId="0" applyNumberFormat="1" applyFont="1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</xf>
    <xf numFmtId="9" fontId="7" fillId="0" borderId="73" xfId="2" applyFont="1" applyBorder="1" applyAlignment="1">
      <alignment horizontal="center" vertical="center"/>
    </xf>
    <xf numFmtId="9" fontId="7" fillId="0" borderId="74" xfId="2" applyFont="1" applyBorder="1" applyAlignment="1">
      <alignment horizontal="center" vertical="center"/>
    </xf>
    <xf numFmtId="9" fontId="7" fillId="0" borderId="75" xfId="2" applyFont="1" applyBorder="1" applyAlignment="1">
      <alignment horizontal="center" vertical="center"/>
    </xf>
    <xf numFmtId="9" fontId="27" fillId="13" borderId="26" xfId="2" applyFont="1" applyFill="1" applyBorder="1" applyAlignment="1">
      <alignment horizontal="center" vertical="center"/>
    </xf>
    <xf numFmtId="9" fontId="27" fillId="13" borderId="20" xfId="2" applyFont="1" applyFill="1" applyBorder="1" applyAlignment="1">
      <alignment horizontal="center" vertical="center"/>
    </xf>
    <xf numFmtId="9" fontId="27" fillId="13" borderId="29" xfId="2" applyFont="1" applyFill="1" applyBorder="1" applyAlignment="1">
      <alignment horizontal="center" vertical="center"/>
    </xf>
    <xf numFmtId="9" fontId="27" fillId="0" borderId="23" xfId="2" applyFont="1" applyBorder="1" applyAlignment="1">
      <alignment horizontal="center" vertical="center"/>
    </xf>
    <xf numFmtId="9" fontId="27" fillId="0" borderId="20" xfId="2" applyFont="1" applyBorder="1" applyAlignment="1">
      <alignment horizontal="center" vertical="center"/>
    </xf>
    <xf numFmtId="9" fontId="27" fillId="0" borderId="29" xfId="2" applyFont="1" applyBorder="1" applyAlignment="1">
      <alignment horizontal="center" vertical="center"/>
    </xf>
    <xf numFmtId="9" fontId="19" fillId="0" borderId="73" xfId="2" applyFont="1" applyBorder="1" applyAlignment="1">
      <alignment horizontal="center" vertical="center"/>
    </xf>
    <xf numFmtId="9" fontId="19" fillId="0" borderId="74" xfId="2" applyFont="1" applyBorder="1" applyAlignment="1">
      <alignment horizontal="center" vertical="center"/>
    </xf>
    <xf numFmtId="9" fontId="19" fillId="0" borderId="75" xfId="2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9" fillId="8" borderId="16" xfId="0" applyFont="1" applyFill="1" applyBorder="1" applyAlignment="1" applyProtection="1">
      <alignment horizontal="center" vertical="center"/>
    </xf>
    <xf numFmtId="9" fontId="27" fillId="0" borderId="26" xfId="2" applyFont="1" applyBorder="1" applyAlignment="1">
      <alignment horizontal="center" vertical="center"/>
    </xf>
    <xf numFmtId="9" fontId="19" fillId="13" borderId="73" xfId="2" applyFont="1" applyFill="1" applyBorder="1" applyAlignment="1">
      <alignment horizontal="center" vertical="center"/>
    </xf>
    <xf numFmtId="9" fontId="19" fillId="13" borderId="74" xfId="2" applyFont="1" applyFill="1" applyBorder="1" applyAlignment="1">
      <alignment horizontal="center" vertical="center"/>
    </xf>
    <xf numFmtId="9" fontId="19" fillId="13" borderId="75" xfId="2" applyFont="1" applyFill="1" applyBorder="1" applyAlignment="1">
      <alignment horizontal="center" vertical="center"/>
    </xf>
    <xf numFmtId="9" fontId="7" fillId="13" borderId="73" xfId="2" applyFont="1" applyFill="1" applyBorder="1" applyAlignment="1">
      <alignment horizontal="center" vertical="center"/>
    </xf>
    <xf numFmtId="9" fontId="7" fillId="13" borderId="74" xfId="2" applyFont="1" applyFill="1" applyBorder="1" applyAlignment="1">
      <alignment horizontal="center" vertical="center"/>
    </xf>
    <xf numFmtId="9" fontId="7" fillId="13" borderId="75" xfId="2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0" fillId="0" borderId="52" xfId="0" applyFont="1" applyBorder="1" applyAlignment="1" applyProtection="1">
      <alignment horizontal="center" vertical="center" wrapText="1"/>
    </xf>
    <xf numFmtId="0" fontId="0" fillId="0" borderId="79" xfId="0" applyFont="1" applyBorder="1" applyAlignment="1" applyProtection="1">
      <alignment horizontal="center" vertical="center" wrapText="1"/>
    </xf>
    <xf numFmtId="0" fontId="9" fillId="8" borderId="21" xfId="0" applyFont="1" applyFill="1" applyBorder="1" applyAlignment="1" applyProtection="1">
      <alignment horizontal="center" vertical="center"/>
    </xf>
    <xf numFmtId="9" fontId="19" fillId="0" borderId="26" xfId="0" applyNumberFormat="1" applyFont="1" applyBorder="1" applyAlignment="1">
      <alignment horizontal="center" vertical="center"/>
    </xf>
    <xf numFmtId="9" fontId="19" fillId="0" borderId="20" xfId="0" applyNumberFormat="1" applyFont="1" applyBorder="1" applyAlignment="1">
      <alignment horizontal="center" vertical="center"/>
    </xf>
    <xf numFmtId="9" fontId="19" fillId="0" borderId="29" xfId="0" applyNumberFormat="1" applyFont="1" applyBorder="1" applyAlignment="1">
      <alignment horizontal="center" vertical="center"/>
    </xf>
    <xf numFmtId="9" fontId="19" fillId="0" borderId="45" xfId="2" applyNumberFormat="1" applyFont="1" applyBorder="1" applyAlignment="1">
      <alignment horizontal="center" vertical="center"/>
    </xf>
    <xf numFmtId="9" fontId="19" fillId="0" borderId="31" xfId="2" applyNumberFormat="1" applyFont="1" applyBorder="1" applyAlignment="1">
      <alignment horizontal="center" vertical="center"/>
    </xf>
    <xf numFmtId="9" fontId="19" fillId="0" borderId="32" xfId="2" applyNumberFormat="1" applyFont="1" applyBorder="1" applyAlignment="1">
      <alignment horizontal="center" vertical="center"/>
    </xf>
    <xf numFmtId="9" fontId="19" fillId="0" borderId="26" xfId="2" applyNumberFormat="1" applyFont="1" applyBorder="1" applyAlignment="1">
      <alignment horizontal="center" vertical="center"/>
    </xf>
    <xf numFmtId="9" fontId="19" fillId="0" borderId="20" xfId="2" applyNumberFormat="1" applyFont="1" applyBorder="1" applyAlignment="1">
      <alignment horizontal="center" vertical="center"/>
    </xf>
    <xf numFmtId="9" fontId="19" fillId="0" borderId="29" xfId="2" applyNumberFormat="1" applyFont="1" applyBorder="1" applyAlignment="1">
      <alignment horizontal="center" vertical="center"/>
    </xf>
    <xf numFmtId="0" fontId="11" fillId="10" borderId="7" xfId="0" applyFont="1" applyFill="1" applyBorder="1" applyAlignment="1" applyProtection="1">
      <alignment horizontal="center"/>
    </xf>
    <xf numFmtId="0" fontId="7" fillId="10" borderId="7" xfId="0" applyFont="1" applyFill="1" applyBorder="1" applyAlignment="1" applyProtection="1">
      <alignment horizontal="center"/>
    </xf>
    <xf numFmtId="0" fontId="7" fillId="2" borderId="18" xfId="0" applyFont="1" applyFill="1" applyBorder="1" applyAlignment="1" applyProtection="1">
      <alignment horizontal="center"/>
    </xf>
  </cellXfs>
  <cellStyles count="3">
    <cellStyle name="Normal" xfId="0" builtinId="0"/>
    <cellStyle name="Normal 2" xfId="1" xr:uid="{00000000-0005-0000-0000-000001000000}"/>
    <cellStyle name="Pourcentage" xfId="2" builtinId="5"/>
  </cellStyles>
  <dxfs count="13">
    <dxf>
      <font>
        <b val="0"/>
        <condense val="0"/>
        <extend val="0"/>
        <color indexed="2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20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2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20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9"/>
      </font>
      <fill>
        <patternFill patternType="solid">
          <fgColor indexed="58"/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6"/>
  <sheetViews>
    <sheetView showGridLines="0" tabSelected="1" workbookViewId="0">
      <selection activeCell="G6" sqref="G6"/>
    </sheetView>
  </sheetViews>
  <sheetFormatPr baseColWidth="10" defaultColWidth="10.83203125" defaultRowHeight="16"/>
  <cols>
    <col min="1" max="1" width="10.83203125" style="1"/>
    <col min="2" max="2" width="4.1640625" style="1" customWidth="1"/>
    <col min="3" max="3" width="32" style="1" customWidth="1"/>
    <col min="4" max="4" width="28.5" style="1" customWidth="1"/>
    <col min="5" max="5" width="67" style="1" customWidth="1"/>
    <col min="6" max="16384" width="10.83203125" style="1"/>
  </cols>
  <sheetData>
    <row r="2" spans="2:5" ht="29">
      <c r="C2" s="2" t="s">
        <v>0</v>
      </c>
      <c r="D2" s="206" t="s">
        <v>163</v>
      </c>
      <c r="E2" s="206"/>
    </row>
    <row r="3" spans="2:5" ht="29">
      <c r="C3" s="3" t="s">
        <v>1</v>
      </c>
      <c r="D3" s="207" t="s">
        <v>2</v>
      </c>
      <c r="E3" s="207"/>
    </row>
    <row r="4" spans="2:5" ht="29">
      <c r="C4" s="3" t="s">
        <v>3</v>
      </c>
      <c r="D4" s="207"/>
      <c r="E4" s="207"/>
    </row>
    <row r="5" spans="2:5" ht="29">
      <c r="C5" s="3"/>
      <c r="D5" s="207"/>
      <c r="E5" s="207"/>
    </row>
    <row r="6" spans="2:5" ht="29">
      <c r="C6" s="4" t="s">
        <v>4</v>
      </c>
      <c r="D6" s="208" t="s">
        <v>145</v>
      </c>
      <c r="E6" s="208"/>
    </row>
    <row r="9" spans="2:5" s="5" customFormat="1" ht="18">
      <c r="C9" s="6" t="s">
        <v>5</v>
      </c>
      <c r="D9" s="6" t="s">
        <v>6</v>
      </c>
      <c r="E9" s="6" t="s">
        <v>7</v>
      </c>
    </row>
    <row r="10" spans="2:5" s="5" customFormat="1" ht="18">
      <c r="B10" s="6">
        <v>1</v>
      </c>
      <c r="C10" s="7" t="s">
        <v>162</v>
      </c>
      <c r="D10" s="7" t="s">
        <v>152</v>
      </c>
      <c r="E10" s="8" t="str">
        <f t="shared" ref="E10:E36" si="0">CONCATENATE(C10," ",D10)</f>
        <v>Elève  a</v>
      </c>
    </row>
    <row r="11" spans="2:5" s="5" customFormat="1" ht="18">
      <c r="B11" s="6">
        <v>2</v>
      </c>
      <c r="C11" s="7" t="s">
        <v>49</v>
      </c>
      <c r="D11" s="7" t="s">
        <v>68</v>
      </c>
      <c r="E11" s="8" t="str">
        <f t="shared" si="0"/>
        <v>B b</v>
      </c>
    </row>
    <row r="12" spans="2:5" s="5" customFormat="1" ht="18">
      <c r="B12" s="6">
        <v>3</v>
      </c>
      <c r="C12" s="7" t="s">
        <v>88</v>
      </c>
      <c r="D12" s="7" t="s">
        <v>69</v>
      </c>
      <c r="E12" s="8" t="str">
        <f t="shared" si="0"/>
        <v>C c</v>
      </c>
    </row>
    <row r="13" spans="2:5" s="5" customFormat="1" ht="18">
      <c r="B13" s="6">
        <v>4</v>
      </c>
      <c r="C13" s="7" t="s">
        <v>50</v>
      </c>
      <c r="D13" s="7" t="s">
        <v>70</v>
      </c>
      <c r="E13" s="8" t="str">
        <f t="shared" si="0"/>
        <v>D d</v>
      </c>
    </row>
    <row r="14" spans="2:5" s="5" customFormat="1" ht="18">
      <c r="B14" s="6">
        <v>5</v>
      </c>
      <c r="C14" s="7" t="s">
        <v>51</v>
      </c>
      <c r="D14" s="7" t="s">
        <v>81</v>
      </c>
      <c r="E14" s="8" t="str">
        <f t="shared" si="0"/>
        <v>E e</v>
      </c>
    </row>
    <row r="15" spans="2:5" s="5" customFormat="1" ht="18">
      <c r="B15" s="6">
        <v>6</v>
      </c>
      <c r="C15" s="7" t="s">
        <v>52</v>
      </c>
      <c r="D15" s="7" t="s">
        <v>71</v>
      </c>
      <c r="E15" s="8" t="str">
        <f>CONCATENATE(C15," ",D15)</f>
        <v>F f</v>
      </c>
    </row>
    <row r="16" spans="2:5" s="5" customFormat="1" ht="18">
      <c r="B16" s="6">
        <v>7</v>
      </c>
      <c r="C16" s="7" t="s">
        <v>53</v>
      </c>
      <c r="D16" s="7" t="s">
        <v>72</v>
      </c>
      <c r="E16" s="8" t="str">
        <f>CONCATENATE(C16," ",D16)</f>
        <v>G g</v>
      </c>
    </row>
    <row r="17" spans="2:5" s="5" customFormat="1" ht="18">
      <c r="B17" s="6">
        <v>8</v>
      </c>
      <c r="C17" s="7" t="s">
        <v>54</v>
      </c>
      <c r="D17" s="7" t="s">
        <v>73</v>
      </c>
      <c r="E17" s="8" t="str">
        <f>CONCATENATE(C17," ",D17)</f>
        <v>H h</v>
      </c>
    </row>
    <row r="18" spans="2:5" s="5" customFormat="1" ht="18">
      <c r="B18" s="6">
        <v>9</v>
      </c>
      <c r="C18" s="7" t="s">
        <v>56</v>
      </c>
      <c r="D18" s="7" t="s">
        <v>74</v>
      </c>
      <c r="E18" s="8" t="str">
        <f t="shared" si="0"/>
        <v>I i</v>
      </c>
    </row>
    <row r="19" spans="2:5" s="5" customFormat="1" ht="18">
      <c r="B19" s="6">
        <v>10</v>
      </c>
      <c r="C19" s="7" t="s">
        <v>55</v>
      </c>
      <c r="D19" s="7" t="s">
        <v>75</v>
      </c>
      <c r="E19" s="8" t="str">
        <f t="shared" si="0"/>
        <v>J j</v>
      </c>
    </row>
    <row r="20" spans="2:5" s="5" customFormat="1" ht="18">
      <c r="B20" s="6">
        <v>11</v>
      </c>
      <c r="C20" s="7" t="s">
        <v>57</v>
      </c>
      <c r="D20" s="7" t="s">
        <v>76</v>
      </c>
      <c r="E20" s="8" t="str">
        <f t="shared" si="0"/>
        <v>K k</v>
      </c>
    </row>
    <row r="21" spans="2:5" s="5" customFormat="1" ht="18">
      <c r="B21" s="6">
        <v>12</v>
      </c>
      <c r="C21" s="7" t="s">
        <v>58</v>
      </c>
      <c r="D21" s="7" t="s">
        <v>77</v>
      </c>
      <c r="E21" s="8" t="str">
        <f t="shared" si="0"/>
        <v>L l</v>
      </c>
    </row>
    <row r="22" spans="2:5" s="5" customFormat="1" ht="18">
      <c r="B22" s="6">
        <v>13</v>
      </c>
      <c r="C22" s="7" t="s">
        <v>59</v>
      </c>
      <c r="D22" s="7" t="s">
        <v>78</v>
      </c>
      <c r="E22" s="8" t="str">
        <f t="shared" si="0"/>
        <v>M m</v>
      </c>
    </row>
    <row r="23" spans="2:5" s="5" customFormat="1" ht="18">
      <c r="B23" s="6">
        <v>14</v>
      </c>
      <c r="C23" s="7" t="s">
        <v>67</v>
      </c>
      <c r="D23" s="7" t="s">
        <v>82</v>
      </c>
      <c r="E23" s="8" t="str">
        <f t="shared" si="0"/>
        <v>N n</v>
      </c>
    </row>
    <row r="24" spans="2:5" s="5" customFormat="1" ht="18">
      <c r="B24" s="6">
        <v>15</v>
      </c>
      <c r="C24" s="7" t="s">
        <v>60</v>
      </c>
      <c r="D24" s="7" t="s">
        <v>79</v>
      </c>
      <c r="E24" s="8" t="str">
        <f t="shared" si="0"/>
        <v>O o</v>
      </c>
    </row>
    <row r="25" spans="2:5" s="5" customFormat="1" ht="18">
      <c r="B25" s="6">
        <v>16</v>
      </c>
      <c r="C25" s="7" t="s">
        <v>61</v>
      </c>
      <c r="D25" s="7" t="s">
        <v>80</v>
      </c>
      <c r="E25" s="8" t="str">
        <f t="shared" si="0"/>
        <v>P p</v>
      </c>
    </row>
    <row r="26" spans="2:5" s="5" customFormat="1" ht="18">
      <c r="B26" s="6">
        <v>17</v>
      </c>
      <c r="C26" s="7" t="s">
        <v>62</v>
      </c>
      <c r="D26" s="7" t="s">
        <v>83</v>
      </c>
      <c r="E26" s="8" t="str">
        <f t="shared" si="0"/>
        <v>Q q</v>
      </c>
    </row>
    <row r="27" spans="2:5" s="5" customFormat="1" ht="18">
      <c r="B27" s="6">
        <v>18</v>
      </c>
      <c r="C27" s="7" t="s">
        <v>63</v>
      </c>
      <c r="D27" s="7" t="s">
        <v>84</v>
      </c>
      <c r="E27" s="8" t="str">
        <f t="shared" si="0"/>
        <v>R r</v>
      </c>
    </row>
    <row r="28" spans="2:5" s="5" customFormat="1" ht="18">
      <c r="B28" s="6">
        <v>19</v>
      </c>
      <c r="C28" s="7" t="s">
        <v>64</v>
      </c>
      <c r="D28" s="7" t="s">
        <v>85</v>
      </c>
      <c r="E28" s="8" t="str">
        <f t="shared" si="0"/>
        <v>S s</v>
      </c>
    </row>
    <row r="29" spans="2:5" s="5" customFormat="1" ht="18">
      <c r="B29" s="6">
        <v>20</v>
      </c>
      <c r="C29" s="7" t="s">
        <v>65</v>
      </c>
      <c r="D29" s="7" t="s">
        <v>86</v>
      </c>
      <c r="E29" s="8" t="str">
        <f t="shared" si="0"/>
        <v>T t</v>
      </c>
    </row>
    <row r="30" spans="2:5" s="5" customFormat="1" ht="18">
      <c r="B30" s="6">
        <v>21</v>
      </c>
      <c r="C30" s="7" t="s">
        <v>66</v>
      </c>
      <c r="D30" s="7" t="s">
        <v>87</v>
      </c>
      <c r="E30" s="8" t="str">
        <f t="shared" si="0"/>
        <v>U u</v>
      </c>
    </row>
    <row r="31" spans="2:5" s="5" customFormat="1" ht="18">
      <c r="B31" s="6">
        <v>22</v>
      </c>
      <c r="C31" s="7" t="s">
        <v>146</v>
      </c>
      <c r="D31" s="7" t="s">
        <v>146</v>
      </c>
      <c r="E31" s="8" t="str">
        <f t="shared" si="0"/>
        <v>V V</v>
      </c>
    </row>
    <row r="32" spans="2:5" s="5" customFormat="1" ht="18">
      <c r="B32" s="6">
        <v>23</v>
      </c>
      <c r="C32" s="7" t="s">
        <v>147</v>
      </c>
      <c r="D32" s="7" t="s">
        <v>147</v>
      </c>
      <c r="E32" s="8" t="str">
        <f t="shared" si="0"/>
        <v>W W</v>
      </c>
    </row>
    <row r="33" spans="2:5" s="5" customFormat="1" ht="18">
      <c r="B33" s="6">
        <v>24</v>
      </c>
      <c r="C33" s="7" t="s">
        <v>148</v>
      </c>
      <c r="D33" s="7" t="s">
        <v>153</v>
      </c>
      <c r="E33" s="8" t="str">
        <f t="shared" si="0"/>
        <v xml:space="preserve">X x </v>
      </c>
    </row>
    <row r="34" spans="2:5" s="5" customFormat="1" ht="18">
      <c r="B34" s="6">
        <v>25</v>
      </c>
      <c r="C34" s="7" t="s">
        <v>149</v>
      </c>
      <c r="D34" s="7" t="s">
        <v>149</v>
      </c>
      <c r="E34" s="8" t="str">
        <f t="shared" si="0"/>
        <v>Y Y</v>
      </c>
    </row>
    <row r="35" spans="2:5" s="5" customFormat="1" ht="18">
      <c r="B35" s="6">
        <v>26</v>
      </c>
      <c r="C35" s="7" t="s">
        <v>150</v>
      </c>
      <c r="D35" s="7" t="s">
        <v>150</v>
      </c>
      <c r="E35" s="8" t="str">
        <f t="shared" si="0"/>
        <v>Z Z</v>
      </c>
    </row>
    <row r="36" spans="2:5" s="5" customFormat="1" ht="19" thickBot="1">
      <c r="B36" s="6">
        <v>27</v>
      </c>
      <c r="C36" s="103"/>
      <c r="D36" s="103"/>
      <c r="E36" s="104" t="str">
        <f t="shared" si="0"/>
        <v xml:space="preserve"> </v>
      </c>
    </row>
    <row r="37" spans="2:5" ht="20" customHeight="1" thickBot="1">
      <c r="C37" s="204" t="s">
        <v>8</v>
      </c>
      <c r="D37" s="205"/>
      <c r="E37" s="105">
        <f>COUNTA(C10:C36)</f>
        <v>26</v>
      </c>
    </row>
    <row r="38" spans="2:5" s="9" customFormat="1"/>
    <row r="39" spans="2:5" s="10" customFormat="1"/>
    <row r="40" spans="2:5" s="10" customFormat="1"/>
    <row r="41" spans="2:5" s="10" customFormat="1"/>
    <row r="42" spans="2:5" s="10" customFormat="1"/>
    <row r="43" spans="2:5" s="10" customFormat="1"/>
    <row r="44" spans="2:5" s="10" customFormat="1"/>
    <row r="45" spans="2:5" s="10" customFormat="1"/>
    <row r="46" spans="2:5" s="10" customFormat="1"/>
  </sheetData>
  <sheetProtection selectLockedCells="1" selectUnlockedCells="1"/>
  <mergeCells count="6">
    <mergeCell ref="C37:D37"/>
    <mergeCell ref="D2:E2"/>
    <mergeCell ref="D3:E3"/>
    <mergeCell ref="D4:E4"/>
    <mergeCell ref="D5:E5"/>
    <mergeCell ref="D6:E6"/>
  </mergeCells>
  <pageMargins left="0.74791666666666667" right="0.74791666666666667" top="0.98402777777777772" bottom="0.98402777777777772" header="0.51180555555555551" footer="0.51180555555555551"/>
  <pageSetup paperSize="9" scale="61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9"/>
  <sheetViews>
    <sheetView showGridLines="0" zoomScale="97" zoomScaleNormal="97" workbookViewId="0">
      <selection activeCell="E20" sqref="E20"/>
    </sheetView>
  </sheetViews>
  <sheetFormatPr baseColWidth="10" defaultColWidth="7" defaultRowHeight="21.75" customHeight="1"/>
  <cols>
    <col min="1" max="1" width="28.33203125" style="1" customWidth="1"/>
    <col min="2" max="2" width="8.33203125" style="59" customWidth="1"/>
    <col min="3" max="3" width="5.6640625" style="59" customWidth="1"/>
    <col min="4" max="27" width="5.6640625" style="1" customWidth="1"/>
    <col min="28" max="28" width="7.33203125" style="59" bestFit="1" customWidth="1"/>
    <col min="29" max="32" width="7" style="59"/>
    <col min="33" max="33" width="9.5" style="1" bestFit="1" customWidth="1"/>
    <col min="34" max="16384" width="7" style="1"/>
  </cols>
  <sheetData>
    <row r="1" spans="1:34" ht="21.75" customHeight="1" thickBot="1"/>
    <row r="2" spans="1:34" ht="21.75" customHeight="1">
      <c r="B2" s="60"/>
      <c r="C2" s="61">
        <f>Classe!$B10</f>
        <v>1</v>
      </c>
      <c r="D2" s="61">
        <f>Classe!$B11</f>
        <v>2</v>
      </c>
      <c r="E2" s="61">
        <f>Classe!$B12</f>
        <v>3</v>
      </c>
      <c r="F2" s="61">
        <f>Classe!$B13</f>
        <v>4</v>
      </c>
      <c r="G2" s="61">
        <f>Classe!$B14</f>
        <v>5</v>
      </c>
      <c r="H2" s="61">
        <f>Classe!$B16</f>
        <v>7</v>
      </c>
      <c r="I2" s="61">
        <f>Classe!$B17</f>
        <v>8</v>
      </c>
      <c r="J2" s="61">
        <v>9</v>
      </c>
      <c r="K2" s="61">
        <f>Classe!$B18</f>
        <v>9</v>
      </c>
      <c r="L2" s="61">
        <f>Classe!$B19</f>
        <v>10</v>
      </c>
      <c r="M2" s="61">
        <f>Classe!$B20</f>
        <v>11</v>
      </c>
      <c r="N2" s="61">
        <f>Classe!$B21</f>
        <v>12</v>
      </c>
      <c r="O2" s="61">
        <f>Classe!$B22</f>
        <v>13</v>
      </c>
      <c r="P2" s="61">
        <f>Classe!$B23</f>
        <v>14</v>
      </c>
      <c r="Q2" s="61">
        <f>Classe!$B24</f>
        <v>15</v>
      </c>
      <c r="R2" s="61">
        <f>Classe!$B25</f>
        <v>16</v>
      </c>
      <c r="S2" s="61">
        <f>Classe!$B26</f>
        <v>17</v>
      </c>
      <c r="T2" s="61">
        <f>Classe!$B27</f>
        <v>18</v>
      </c>
      <c r="U2" s="61">
        <f>Classe!$B28</f>
        <v>19</v>
      </c>
      <c r="V2" s="61">
        <v>20</v>
      </c>
      <c r="W2" s="61">
        <v>21</v>
      </c>
      <c r="X2" s="61">
        <v>22</v>
      </c>
      <c r="Y2" s="61">
        <v>23</v>
      </c>
      <c r="Z2" s="61">
        <v>24</v>
      </c>
      <c r="AA2" s="123">
        <v>25</v>
      </c>
      <c r="AB2" s="237" t="s">
        <v>10</v>
      </c>
      <c r="AC2" s="238"/>
      <c r="AD2" s="238"/>
      <c r="AE2" s="238"/>
      <c r="AF2" s="238"/>
      <c r="AG2" s="239"/>
    </row>
    <row r="3" spans="1:34" ht="21.75" customHeight="1">
      <c r="B3" s="229" t="s">
        <v>137</v>
      </c>
      <c r="C3" s="225" t="str">
        <f>Classe!$E10</f>
        <v>Elève  a</v>
      </c>
      <c r="D3" s="225" t="str">
        <f>Classe!$E11</f>
        <v>B b</v>
      </c>
      <c r="E3" s="225" t="str">
        <f>Classe!$E12</f>
        <v>C c</v>
      </c>
      <c r="F3" s="225" t="str">
        <f>Classe!$E13</f>
        <v>D d</v>
      </c>
      <c r="G3" s="225" t="str">
        <f>Classe!$E14</f>
        <v>E e</v>
      </c>
      <c r="H3" s="225" t="str">
        <f>Classe!$E15</f>
        <v>F f</v>
      </c>
      <c r="I3" s="225" t="str">
        <f>Classe!$E16</f>
        <v>G g</v>
      </c>
      <c r="J3" s="225" t="str">
        <f>Classe!$E17</f>
        <v>H h</v>
      </c>
      <c r="K3" s="225" t="str">
        <f>Classe!$E18</f>
        <v>I i</v>
      </c>
      <c r="L3" s="225" t="str">
        <f>Classe!$E19</f>
        <v>J j</v>
      </c>
      <c r="M3" s="225" t="str">
        <f>Classe!$E20</f>
        <v>K k</v>
      </c>
      <c r="N3" s="225" t="str">
        <f>Classe!$E21</f>
        <v>L l</v>
      </c>
      <c r="O3" s="225" t="str">
        <f>Classe!$E22</f>
        <v>M m</v>
      </c>
      <c r="P3" s="225" t="str">
        <f>Classe!$E23</f>
        <v>N n</v>
      </c>
      <c r="Q3" s="225" t="str">
        <f>Classe!$E24</f>
        <v>O o</v>
      </c>
      <c r="R3" s="225" t="str">
        <f>Classe!$E25</f>
        <v>P p</v>
      </c>
      <c r="S3" s="225" t="str">
        <f>Classe!$E26</f>
        <v>Q q</v>
      </c>
      <c r="T3" s="225" t="str">
        <f>Classe!$E27</f>
        <v>R r</v>
      </c>
      <c r="U3" s="225" t="str">
        <f>Classe!$E28</f>
        <v>S s</v>
      </c>
      <c r="V3" s="225" t="str">
        <f>Classe!$E28</f>
        <v>S s</v>
      </c>
      <c r="W3" s="225" t="str">
        <f>Classe!$E28</f>
        <v>S s</v>
      </c>
      <c r="X3" s="225" t="str">
        <f>Classe!$E28</f>
        <v>S s</v>
      </c>
      <c r="Y3" s="225" t="str">
        <f>Classe!$E29</f>
        <v>T t</v>
      </c>
      <c r="Z3" s="225" t="str">
        <f>Classe!$E30</f>
        <v>U u</v>
      </c>
      <c r="AA3" s="235" t="str">
        <f>Classe!$E31</f>
        <v>V V</v>
      </c>
      <c r="AB3" s="242">
        <v>1</v>
      </c>
      <c r="AC3" s="228">
        <v>2</v>
      </c>
      <c r="AD3" s="228" t="s">
        <v>25</v>
      </c>
      <c r="AE3" s="228" t="s">
        <v>26</v>
      </c>
      <c r="AF3" s="228" t="s">
        <v>151</v>
      </c>
      <c r="AG3" s="240" t="s">
        <v>155</v>
      </c>
    </row>
    <row r="4" spans="1:34" ht="105" customHeight="1" thickBot="1">
      <c r="B4" s="230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36"/>
      <c r="AB4" s="243"/>
      <c r="AC4" s="223"/>
      <c r="AD4" s="223"/>
      <c r="AE4" s="223"/>
      <c r="AF4" s="223"/>
      <c r="AG4" s="241"/>
    </row>
    <row r="5" spans="1:34" ht="21.75" customHeight="1">
      <c r="A5" s="209" t="s">
        <v>15</v>
      </c>
      <c r="B5" s="117" t="s">
        <v>111</v>
      </c>
      <c r="C5" s="114">
        <v>1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24"/>
      <c r="AB5" s="128">
        <f>COUNTIF(C5:AA5,1)</f>
        <v>1</v>
      </c>
      <c r="AC5" s="107">
        <f>COUNTIF(C5:AA5,2)</f>
        <v>0</v>
      </c>
      <c r="AD5" s="107">
        <f>COUNTIF(C5:AA5,9)</f>
        <v>0</v>
      </c>
      <c r="AE5" s="107">
        <f>COUNTIF(C5:AA5,0)</f>
        <v>0</v>
      </c>
      <c r="AF5" s="108">
        <f>COUNTIF(C5:AA5,"A")</f>
        <v>0</v>
      </c>
      <c r="AG5" s="129">
        <f>(AB5+AC5)/SUM(AB5:AE5)</f>
        <v>1</v>
      </c>
      <c r="AH5" s="117" t="s">
        <v>111</v>
      </c>
    </row>
    <row r="6" spans="1:34" ht="21.75" customHeight="1">
      <c r="A6" s="210"/>
      <c r="B6" s="118" t="s">
        <v>112</v>
      </c>
      <c r="C6" s="115">
        <v>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125"/>
      <c r="AB6" s="130">
        <f>COUNTIF(C6:AA6,1)</f>
        <v>0</v>
      </c>
      <c r="AC6" s="74">
        <f t="shared" ref="AC6:AC31" si="0">COUNTIF(C6:AA6,2)</f>
        <v>0</v>
      </c>
      <c r="AD6" s="74">
        <f t="shared" ref="AD6:AD31" si="1">COUNTIF(C6:AA6,9)</f>
        <v>1</v>
      </c>
      <c r="AE6" s="74">
        <f t="shared" ref="AE6:AE31" si="2">COUNTIF(C6:AA6,0)</f>
        <v>0</v>
      </c>
      <c r="AF6" s="109">
        <f t="shared" ref="AF6:AF31" si="3">COUNTIF(C6:AA6,"A")</f>
        <v>0</v>
      </c>
      <c r="AG6" s="129">
        <f t="shared" ref="AG6:AG31" si="4">(AB6+AC6)/SUM(AB6:AE6)</f>
        <v>0</v>
      </c>
      <c r="AH6" s="118" t="s">
        <v>112</v>
      </c>
    </row>
    <row r="7" spans="1:34" ht="21.75" customHeight="1">
      <c r="A7" s="210"/>
      <c r="B7" s="119" t="s">
        <v>113</v>
      </c>
      <c r="C7" s="115">
        <v>1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125"/>
      <c r="AB7" s="130">
        <f t="shared" ref="AB7:AB31" si="5">COUNTIF(C7:AA7,1)</f>
        <v>1</v>
      </c>
      <c r="AC7" s="74">
        <f t="shared" si="0"/>
        <v>0</v>
      </c>
      <c r="AD7" s="74">
        <f t="shared" si="1"/>
        <v>0</v>
      </c>
      <c r="AE7" s="74">
        <f t="shared" si="2"/>
        <v>0</v>
      </c>
      <c r="AF7" s="109">
        <f t="shared" si="3"/>
        <v>0</v>
      </c>
      <c r="AG7" s="129">
        <f t="shared" si="4"/>
        <v>1</v>
      </c>
      <c r="AH7" s="119" t="s">
        <v>113</v>
      </c>
    </row>
    <row r="8" spans="1:34" s="62" customFormat="1" ht="21.75" customHeight="1">
      <c r="A8" s="210"/>
      <c r="B8" s="118" t="s">
        <v>114</v>
      </c>
      <c r="C8" s="115">
        <v>2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125"/>
      <c r="AB8" s="130">
        <f t="shared" si="5"/>
        <v>0</v>
      </c>
      <c r="AC8" s="74">
        <f t="shared" si="0"/>
        <v>1</v>
      </c>
      <c r="AD8" s="74">
        <f t="shared" si="1"/>
        <v>0</v>
      </c>
      <c r="AE8" s="74">
        <f t="shared" si="2"/>
        <v>0</v>
      </c>
      <c r="AF8" s="109">
        <f t="shared" si="3"/>
        <v>0</v>
      </c>
      <c r="AG8" s="129">
        <f t="shared" si="4"/>
        <v>1</v>
      </c>
      <c r="AH8" s="118" t="s">
        <v>114</v>
      </c>
    </row>
    <row r="9" spans="1:34" ht="21.75" customHeight="1">
      <c r="A9" s="210"/>
      <c r="B9" s="119" t="s">
        <v>115</v>
      </c>
      <c r="C9" s="115">
        <v>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125"/>
      <c r="AB9" s="130">
        <f t="shared" si="5"/>
        <v>1</v>
      </c>
      <c r="AC9" s="74">
        <f t="shared" si="0"/>
        <v>0</v>
      </c>
      <c r="AD9" s="74">
        <f t="shared" si="1"/>
        <v>0</v>
      </c>
      <c r="AE9" s="74">
        <f t="shared" si="2"/>
        <v>0</v>
      </c>
      <c r="AF9" s="109">
        <f t="shared" si="3"/>
        <v>0</v>
      </c>
      <c r="AG9" s="129">
        <f t="shared" si="4"/>
        <v>1</v>
      </c>
      <c r="AH9" s="119" t="s">
        <v>115</v>
      </c>
    </row>
    <row r="10" spans="1:34" s="62" customFormat="1" ht="21.75" customHeight="1">
      <c r="A10" s="210"/>
      <c r="B10" s="118" t="s">
        <v>116</v>
      </c>
      <c r="C10" s="115">
        <v>2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125"/>
      <c r="AB10" s="130">
        <f t="shared" si="5"/>
        <v>0</v>
      </c>
      <c r="AC10" s="74">
        <f t="shared" si="0"/>
        <v>1</v>
      </c>
      <c r="AD10" s="74">
        <f t="shared" si="1"/>
        <v>0</v>
      </c>
      <c r="AE10" s="74">
        <f t="shared" si="2"/>
        <v>0</v>
      </c>
      <c r="AF10" s="109">
        <f t="shared" si="3"/>
        <v>0</v>
      </c>
      <c r="AG10" s="129">
        <f t="shared" si="4"/>
        <v>1</v>
      </c>
      <c r="AH10" s="118" t="s">
        <v>116</v>
      </c>
    </row>
    <row r="11" spans="1:34" ht="21.75" customHeight="1">
      <c r="A11" s="210"/>
      <c r="B11" s="119" t="s">
        <v>117</v>
      </c>
      <c r="C11" s="115">
        <v>1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125"/>
      <c r="AB11" s="130">
        <f t="shared" si="5"/>
        <v>1</v>
      </c>
      <c r="AC11" s="74">
        <f t="shared" si="0"/>
        <v>0</v>
      </c>
      <c r="AD11" s="74">
        <f t="shared" si="1"/>
        <v>0</v>
      </c>
      <c r="AE11" s="74">
        <f t="shared" si="2"/>
        <v>0</v>
      </c>
      <c r="AF11" s="109">
        <f t="shared" si="3"/>
        <v>0</v>
      </c>
      <c r="AG11" s="129">
        <f t="shared" si="4"/>
        <v>1</v>
      </c>
      <c r="AH11" s="119" t="s">
        <v>117</v>
      </c>
    </row>
    <row r="12" spans="1:34" ht="21.75" customHeight="1">
      <c r="A12" s="210"/>
      <c r="B12" s="118" t="s">
        <v>118</v>
      </c>
      <c r="C12" s="115">
        <v>1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125"/>
      <c r="AB12" s="130">
        <f t="shared" si="5"/>
        <v>1</v>
      </c>
      <c r="AC12" s="74">
        <f t="shared" si="0"/>
        <v>0</v>
      </c>
      <c r="AD12" s="74">
        <f t="shared" si="1"/>
        <v>0</v>
      </c>
      <c r="AE12" s="74">
        <f t="shared" si="2"/>
        <v>0</v>
      </c>
      <c r="AF12" s="109">
        <f t="shared" si="3"/>
        <v>0</v>
      </c>
      <c r="AG12" s="129">
        <f t="shared" si="4"/>
        <v>1</v>
      </c>
      <c r="AH12" s="118" t="s">
        <v>118</v>
      </c>
    </row>
    <row r="13" spans="1:34" ht="21.75" customHeight="1" thickBot="1">
      <c r="A13" s="211"/>
      <c r="B13" s="120" t="s">
        <v>119</v>
      </c>
      <c r="C13" s="116" t="s">
        <v>151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26"/>
      <c r="AB13" s="131">
        <f t="shared" si="5"/>
        <v>0</v>
      </c>
      <c r="AC13" s="111">
        <f t="shared" si="0"/>
        <v>0</v>
      </c>
      <c r="AD13" s="111">
        <f t="shared" si="1"/>
        <v>0</v>
      </c>
      <c r="AE13" s="111">
        <f t="shared" si="2"/>
        <v>0</v>
      </c>
      <c r="AF13" s="112">
        <f t="shared" si="3"/>
        <v>1</v>
      </c>
      <c r="AG13" s="129" t="e">
        <f t="shared" si="4"/>
        <v>#DIV/0!</v>
      </c>
      <c r="AH13" s="120" t="s">
        <v>119</v>
      </c>
    </row>
    <row r="14" spans="1:34" ht="21.75" customHeight="1">
      <c r="A14" s="209" t="s">
        <v>16</v>
      </c>
      <c r="B14" s="121" t="s">
        <v>120</v>
      </c>
      <c r="C14" s="114">
        <v>1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24"/>
      <c r="AB14" s="128">
        <f t="shared" si="5"/>
        <v>1</v>
      </c>
      <c r="AC14" s="107">
        <f t="shared" si="0"/>
        <v>0</v>
      </c>
      <c r="AD14" s="107">
        <f t="shared" si="1"/>
        <v>0</v>
      </c>
      <c r="AE14" s="107">
        <f t="shared" si="2"/>
        <v>0</v>
      </c>
      <c r="AF14" s="108">
        <f t="shared" si="3"/>
        <v>0</v>
      </c>
      <c r="AG14" s="129">
        <f t="shared" si="4"/>
        <v>1</v>
      </c>
      <c r="AH14" s="121" t="s">
        <v>120</v>
      </c>
    </row>
    <row r="15" spans="1:34" ht="21.75" customHeight="1">
      <c r="A15" s="210"/>
      <c r="B15" s="119" t="s">
        <v>121</v>
      </c>
      <c r="C15" s="115">
        <v>1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125"/>
      <c r="AB15" s="130">
        <f t="shared" si="5"/>
        <v>1</v>
      </c>
      <c r="AC15" s="74">
        <f t="shared" si="0"/>
        <v>0</v>
      </c>
      <c r="AD15" s="74">
        <f t="shared" si="1"/>
        <v>0</v>
      </c>
      <c r="AE15" s="74">
        <f t="shared" si="2"/>
        <v>0</v>
      </c>
      <c r="AF15" s="109">
        <f t="shared" si="3"/>
        <v>0</v>
      </c>
      <c r="AG15" s="129">
        <f t="shared" si="4"/>
        <v>1</v>
      </c>
      <c r="AH15" s="119" t="s">
        <v>121</v>
      </c>
    </row>
    <row r="16" spans="1:34" s="62" customFormat="1" ht="21.75" customHeight="1">
      <c r="A16" s="210"/>
      <c r="B16" s="118" t="s">
        <v>122</v>
      </c>
      <c r="C16" s="115">
        <v>1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125"/>
      <c r="AB16" s="130">
        <f t="shared" si="5"/>
        <v>1</v>
      </c>
      <c r="AC16" s="74">
        <f t="shared" si="0"/>
        <v>0</v>
      </c>
      <c r="AD16" s="74">
        <f t="shared" si="1"/>
        <v>0</v>
      </c>
      <c r="AE16" s="74">
        <f t="shared" si="2"/>
        <v>0</v>
      </c>
      <c r="AF16" s="109">
        <f t="shared" si="3"/>
        <v>0</v>
      </c>
      <c r="AG16" s="129">
        <f t="shared" si="4"/>
        <v>1</v>
      </c>
      <c r="AH16" s="118" t="s">
        <v>122</v>
      </c>
    </row>
    <row r="17" spans="1:34" s="62" customFormat="1" ht="21.75" customHeight="1">
      <c r="A17" s="210"/>
      <c r="B17" s="119" t="s">
        <v>123</v>
      </c>
      <c r="C17" s="115">
        <v>1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125"/>
      <c r="AB17" s="130">
        <f t="shared" si="5"/>
        <v>1</v>
      </c>
      <c r="AC17" s="74">
        <f t="shared" si="0"/>
        <v>0</v>
      </c>
      <c r="AD17" s="74">
        <f t="shared" si="1"/>
        <v>0</v>
      </c>
      <c r="AE17" s="74">
        <f t="shared" si="2"/>
        <v>0</v>
      </c>
      <c r="AF17" s="109">
        <f t="shared" si="3"/>
        <v>0</v>
      </c>
      <c r="AG17" s="129">
        <f t="shared" si="4"/>
        <v>1</v>
      </c>
      <c r="AH17" s="119" t="s">
        <v>123</v>
      </c>
    </row>
    <row r="18" spans="1:34" ht="21.75" customHeight="1" thickBot="1">
      <c r="A18" s="211"/>
      <c r="B18" s="122" t="s">
        <v>124</v>
      </c>
      <c r="C18" s="116">
        <v>1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26"/>
      <c r="AB18" s="131">
        <f t="shared" si="5"/>
        <v>1</v>
      </c>
      <c r="AC18" s="111">
        <f t="shared" si="0"/>
        <v>0</v>
      </c>
      <c r="AD18" s="111">
        <f t="shared" si="1"/>
        <v>0</v>
      </c>
      <c r="AE18" s="111">
        <f t="shared" si="2"/>
        <v>0</v>
      </c>
      <c r="AF18" s="112">
        <f t="shared" si="3"/>
        <v>0</v>
      </c>
      <c r="AG18" s="129">
        <f t="shared" si="4"/>
        <v>1</v>
      </c>
      <c r="AH18" s="122" t="s">
        <v>124</v>
      </c>
    </row>
    <row r="19" spans="1:34" s="62" customFormat="1" ht="21.75" customHeight="1">
      <c r="A19" s="212" t="s">
        <v>17</v>
      </c>
      <c r="B19" s="117" t="s">
        <v>125</v>
      </c>
      <c r="C19" s="114">
        <v>1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24"/>
      <c r="AB19" s="128">
        <f t="shared" si="5"/>
        <v>1</v>
      </c>
      <c r="AC19" s="107">
        <f t="shared" si="0"/>
        <v>0</v>
      </c>
      <c r="AD19" s="107">
        <f t="shared" si="1"/>
        <v>0</v>
      </c>
      <c r="AE19" s="107">
        <f t="shared" si="2"/>
        <v>0</v>
      </c>
      <c r="AF19" s="108">
        <f t="shared" si="3"/>
        <v>0</v>
      </c>
      <c r="AG19" s="129">
        <f t="shared" si="4"/>
        <v>1</v>
      </c>
      <c r="AH19" s="117" t="s">
        <v>125</v>
      </c>
    </row>
    <row r="20" spans="1:34" s="62" customFormat="1" ht="21.75" customHeight="1">
      <c r="A20" s="213"/>
      <c r="B20" s="119" t="s">
        <v>126</v>
      </c>
      <c r="C20" s="115">
        <v>1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125"/>
      <c r="AB20" s="130">
        <f t="shared" si="5"/>
        <v>1</v>
      </c>
      <c r="AC20" s="74">
        <f t="shared" si="0"/>
        <v>0</v>
      </c>
      <c r="AD20" s="74">
        <f t="shared" si="1"/>
        <v>0</v>
      </c>
      <c r="AE20" s="74">
        <f t="shared" si="2"/>
        <v>0</v>
      </c>
      <c r="AF20" s="109">
        <f t="shared" si="3"/>
        <v>0</v>
      </c>
      <c r="AG20" s="129">
        <f t="shared" si="4"/>
        <v>1</v>
      </c>
      <c r="AH20" s="119" t="s">
        <v>126</v>
      </c>
    </row>
    <row r="21" spans="1:34" ht="21.75" customHeight="1">
      <c r="A21" s="213"/>
      <c r="B21" s="118" t="s">
        <v>127</v>
      </c>
      <c r="C21" s="115">
        <v>1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125"/>
      <c r="AB21" s="130">
        <f t="shared" si="5"/>
        <v>1</v>
      </c>
      <c r="AC21" s="74">
        <f t="shared" si="0"/>
        <v>0</v>
      </c>
      <c r="AD21" s="74">
        <f t="shared" si="1"/>
        <v>0</v>
      </c>
      <c r="AE21" s="74">
        <f t="shared" si="2"/>
        <v>0</v>
      </c>
      <c r="AF21" s="109">
        <f t="shared" si="3"/>
        <v>0</v>
      </c>
      <c r="AG21" s="129">
        <f t="shared" si="4"/>
        <v>1</v>
      </c>
      <c r="AH21" s="118" t="s">
        <v>127</v>
      </c>
    </row>
    <row r="22" spans="1:34" ht="21.75" customHeight="1">
      <c r="A22" s="213"/>
      <c r="B22" s="119" t="s">
        <v>128</v>
      </c>
      <c r="C22" s="115">
        <v>1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125"/>
      <c r="AB22" s="130">
        <f t="shared" si="5"/>
        <v>1</v>
      </c>
      <c r="AC22" s="74">
        <f t="shared" si="0"/>
        <v>0</v>
      </c>
      <c r="AD22" s="74">
        <f t="shared" si="1"/>
        <v>0</v>
      </c>
      <c r="AE22" s="74">
        <f t="shared" si="2"/>
        <v>0</v>
      </c>
      <c r="AF22" s="109">
        <f t="shared" si="3"/>
        <v>0</v>
      </c>
      <c r="AG22" s="129">
        <f t="shared" si="4"/>
        <v>1</v>
      </c>
      <c r="AH22" s="119" t="s">
        <v>128</v>
      </c>
    </row>
    <row r="23" spans="1:34" s="62" customFormat="1" ht="21.75" customHeight="1">
      <c r="A23" s="213"/>
      <c r="B23" s="118" t="s">
        <v>129</v>
      </c>
      <c r="C23" s="115">
        <v>1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125"/>
      <c r="AB23" s="130">
        <f t="shared" si="5"/>
        <v>1</v>
      </c>
      <c r="AC23" s="74">
        <f t="shared" si="0"/>
        <v>0</v>
      </c>
      <c r="AD23" s="74">
        <f t="shared" si="1"/>
        <v>0</v>
      </c>
      <c r="AE23" s="74">
        <f t="shared" si="2"/>
        <v>0</v>
      </c>
      <c r="AF23" s="109">
        <f t="shared" si="3"/>
        <v>0</v>
      </c>
      <c r="AG23" s="129">
        <f t="shared" si="4"/>
        <v>1</v>
      </c>
      <c r="AH23" s="118" t="s">
        <v>129</v>
      </c>
    </row>
    <row r="24" spans="1:34" s="62" customFormat="1" ht="21.75" customHeight="1">
      <c r="A24" s="213"/>
      <c r="B24" s="118" t="s">
        <v>130</v>
      </c>
      <c r="C24" s="115">
        <v>1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125"/>
      <c r="AB24" s="130">
        <f t="shared" si="5"/>
        <v>1</v>
      </c>
      <c r="AC24" s="74">
        <f t="shared" si="0"/>
        <v>0</v>
      </c>
      <c r="AD24" s="74">
        <f t="shared" si="1"/>
        <v>0</v>
      </c>
      <c r="AE24" s="74">
        <f t="shared" si="2"/>
        <v>0</v>
      </c>
      <c r="AF24" s="109">
        <f t="shared" si="3"/>
        <v>0</v>
      </c>
      <c r="AG24" s="129">
        <f t="shared" si="4"/>
        <v>1</v>
      </c>
      <c r="AH24" s="118" t="s">
        <v>130</v>
      </c>
    </row>
    <row r="25" spans="1:34" s="62" customFormat="1" ht="21.75" customHeight="1">
      <c r="A25" s="213"/>
      <c r="B25" s="118" t="s">
        <v>131</v>
      </c>
      <c r="C25" s="115">
        <v>1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125"/>
      <c r="AB25" s="130">
        <f t="shared" si="5"/>
        <v>1</v>
      </c>
      <c r="AC25" s="74">
        <f t="shared" si="0"/>
        <v>0</v>
      </c>
      <c r="AD25" s="74">
        <f t="shared" si="1"/>
        <v>0</v>
      </c>
      <c r="AE25" s="74">
        <f t="shared" si="2"/>
        <v>0</v>
      </c>
      <c r="AF25" s="109">
        <f t="shared" si="3"/>
        <v>0</v>
      </c>
      <c r="AG25" s="129">
        <f t="shared" si="4"/>
        <v>1</v>
      </c>
      <c r="AH25" s="118" t="s">
        <v>131</v>
      </c>
    </row>
    <row r="26" spans="1:34" s="62" customFormat="1" ht="21.75" customHeight="1" thickBot="1">
      <c r="A26" s="214"/>
      <c r="B26" s="122" t="s">
        <v>132</v>
      </c>
      <c r="C26" s="116">
        <v>1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26"/>
      <c r="AB26" s="131">
        <f t="shared" si="5"/>
        <v>1</v>
      </c>
      <c r="AC26" s="111">
        <f t="shared" si="0"/>
        <v>0</v>
      </c>
      <c r="AD26" s="111">
        <f t="shared" si="1"/>
        <v>0</v>
      </c>
      <c r="AE26" s="111">
        <f t="shared" si="2"/>
        <v>0</v>
      </c>
      <c r="AF26" s="112">
        <f t="shared" si="3"/>
        <v>0</v>
      </c>
      <c r="AG26" s="129">
        <f t="shared" si="4"/>
        <v>1</v>
      </c>
      <c r="AH26" s="122" t="s">
        <v>132</v>
      </c>
    </row>
    <row r="27" spans="1:34" s="62" customFormat="1" ht="21.75" customHeight="1">
      <c r="A27" s="212" t="s">
        <v>154</v>
      </c>
      <c r="B27" s="121" t="s">
        <v>133</v>
      </c>
      <c r="C27" s="114">
        <v>1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24"/>
      <c r="AB27" s="128">
        <f t="shared" si="5"/>
        <v>1</v>
      </c>
      <c r="AC27" s="107">
        <f t="shared" si="0"/>
        <v>0</v>
      </c>
      <c r="AD27" s="107">
        <f t="shared" si="1"/>
        <v>0</v>
      </c>
      <c r="AE27" s="107">
        <f t="shared" si="2"/>
        <v>0</v>
      </c>
      <c r="AF27" s="108">
        <f t="shared" si="3"/>
        <v>0</v>
      </c>
      <c r="AG27" s="129">
        <f t="shared" si="4"/>
        <v>1</v>
      </c>
      <c r="AH27" s="121" t="s">
        <v>133</v>
      </c>
    </row>
    <row r="28" spans="1:34" s="62" customFormat="1" ht="21.75" customHeight="1">
      <c r="A28" s="213"/>
      <c r="B28" s="118" t="s">
        <v>134</v>
      </c>
      <c r="C28" s="115">
        <v>1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125"/>
      <c r="AB28" s="130">
        <f t="shared" si="5"/>
        <v>1</v>
      </c>
      <c r="AC28" s="74">
        <f t="shared" si="0"/>
        <v>0</v>
      </c>
      <c r="AD28" s="74">
        <f t="shared" si="1"/>
        <v>0</v>
      </c>
      <c r="AE28" s="74">
        <f t="shared" si="2"/>
        <v>0</v>
      </c>
      <c r="AF28" s="109">
        <f t="shared" si="3"/>
        <v>0</v>
      </c>
      <c r="AG28" s="129">
        <f t="shared" si="4"/>
        <v>1</v>
      </c>
      <c r="AH28" s="118" t="s">
        <v>134</v>
      </c>
    </row>
    <row r="29" spans="1:34" s="62" customFormat="1" ht="21.75" customHeight="1">
      <c r="A29" s="213"/>
      <c r="B29" s="118" t="s">
        <v>135</v>
      </c>
      <c r="C29" s="115">
        <v>1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125"/>
      <c r="AB29" s="130">
        <f t="shared" si="5"/>
        <v>1</v>
      </c>
      <c r="AC29" s="74">
        <f t="shared" si="0"/>
        <v>0</v>
      </c>
      <c r="AD29" s="74">
        <f t="shared" si="1"/>
        <v>0</v>
      </c>
      <c r="AE29" s="74">
        <f t="shared" si="2"/>
        <v>0</v>
      </c>
      <c r="AF29" s="109">
        <f t="shared" si="3"/>
        <v>0</v>
      </c>
      <c r="AG29" s="129">
        <f t="shared" si="4"/>
        <v>1</v>
      </c>
      <c r="AH29" s="118" t="s">
        <v>135</v>
      </c>
    </row>
    <row r="30" spans="1:34" s="62" customFormat="1" ht="21.75" customHeight="1">
      <c r="A30" s="213"/>
      <c r="B30" s="118" t="s">
        <v>136</v>
      </c>
      <c r="C30" s="115" t="s">
        <v>151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125"/>
      <c r="AB30" s="130">
        <f t="shared" si="5"/>
        <v>0</v>
      </c>
      <c r="AC30" s="74">
        <f t="shared" si="0"/>
        <v>0</v>
      </c>
      <c r="AD30" s="74">
        <f t="shared" si="1"/>
        <v>0</v>
      </c>
      <c r="AE30" s="74">
        <f t="shared" si="2"/>
        <v>0</v>
      </c>
      <c r="AF30" s="109">
        <f t="shared" si="3"/>
        <v>1</v>
      </c>
      <c r="AG30" s="129" t="e">
        <f t="shared" si="4"/>
        <v>#DIV/0!</v>
      </c>
      <c r="AH30" s="118" t="s">
        <v>136</v>
      </c>
    </row>
    <row r="31" spans="1:34" s="62" customFormat="1" ht="21.75" customHeight="1" thickBot="1">
      <c r="A31" s="214"/>
      <c r="B31" s="122" t="s">
        <v>144</v>
      </c>
      <c r="C31" s="181">
        <v>1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3"/>
      <c r="AB31" s="184">
        <f t="shared" si="5"/>
        <v>1</v>
      </c>
      <c r="AC31" s="185">
        <f t="shared" si="0"/>
        <v>0</v>
      </c>
      <c r="AD31" s="185">
        <f t="shared" si="1"/>
        <v>0</v>
      </c>
      <c r="AE31" s="185">
        <f t="shared" si="2"/>
        <v>0</v>
      </c>
      <c r="AF31" s="186">
        <f t="shared" si="3"/>
        <v>0</v>
      </c>
      <c r="AG31" s="132">
        <f t="shared" si="4"/>
        <v>1</v>
      </c>
      <c r="AH31" s="122" t="s">
        <v>144</v>
      </c>
    </row>
    <row r="32" spans="1:34" ht="21.75" customHeight="1">
      <c r="B32" s="138">
        <v>1</v>
      </c>
      <c r="C32" s="134">
        <f>COUNTIF(C5:C31,1)</f>
        <v>22</v>
      </c>
      <c r="D32" s="113">
        <f t="shared" ref="D32:AA32" si="6">COUNTIF(D5:D31,1)</f>
        <v>0</v>
      </c>
      <c r="E32" s="113">
        <f t="shared" si="6"/>
        <v>0</v>
      </c>
      <c r="F32" s="113">
        <f t="shared" si="6"/>
        <v>0</v>
      </c>
      <c r="G32" s="113">
        <f t="shared" si="6"/>
        <v>0</v>
      </c>
      <c r="H32" s="113">
        <f t="shared" si="6"/>
        <v>0</v>
      </c>
      <c r="I32" s="113">
        <f t="shared" si="6"/>
        <v>0</v>
      </c>
      <c r="J32" s="113">
        <f t="shared" si="6"/>
        <v>0</v>
      </c>
      <c r="K32" s="113">
        <f t="shared" si="6"/>
        <v>0</v>
      </c>
      <c r="L32" s="113">
        <f t="shared" si="6"/>
        <v>0</v>
      </c>
      <c r="M32" s="113">
        <f t="shared" si="6"/>
        <v>0</v>
      </c>
      <c r="N32" s="113">
        <f t="shared" si="6"/>
        <v>0</v>
      </c>
      <c r="O32" s="113">
        <f t="shared" si="6"/>
        <v>0</v>
      </c>
      <c r="P32" s="113">
        <f t="shared" si="6"/>
        <v>0</v>
      </c>
      <c r="Q32" s="113">
        <f t="shared" si="6"/>
        <v>0</v>
      </c>
      <c r="R32" s="113">
        <f t="shared" si="6"/>
        <v>0</v>
      </c>
      <c r="S32" s="113">
        <f t="shared" si="6"/>
        <v>0</v>
      </c>
      <c r="T32" s="113">
        <f t="shared" si="6"/>
        <v>0</v>
      </c>
      <c r="U32" s="113">
        <f t="shared" si="6"/>
        <v>0</v>
      </c>
      <c r="V32" s="113">
        <f t="shared" si="6"/>
        <v>0</v>
      </c>
      <c r="W32" s="113">
        <f t="shared" si="6"/>
        <v>0</v>
      </c>
      <c r="X32" s="113">
        <f t="shared" si="6"/>
        <v>0</v>
      </c>
      <c r="Y32" s="113">
        <f t="shared" si="6"/>
        <v>0</v>
      </c>
      <c r="Z32" s="113">
        <f t="shared" si="6"/>
        <v>0</v>
      </c>
      <c r="AA32" s="113">
        <f t="shared" si="6"/>
        <v>0</v>
      </c>
      <c r="AB32" s="232">
        <f>SUM(C32:AA32)</f>
        <v>22</v>
      </c>
      <c r="AC32" s="233"/>
      <c r="AD32" s="233"/>
      <c r="AE32" s="233"/>
      <c r="AF32" s="234"/>
      <c r="AG32" s="127">
        <v>1</v>
      </c>
    </row>
    <row r="33" spans="1:33" ht="21.75" customHeight="1">
      <c r="B33" s="139">
        <v>2</v>
      </c>
      <c r="C33" s="135">
        <f>COUNTIF(C5:C31,2)</f>
        <v>2</v>
      </c>
      <c r="D33" s="82">
        <f t="shared" ref="D33:AA33" si="7">COUNTIF(D5:D31,2)</f>
        <v>0</v>
      </c>
      <c r="E33" s="82">
        <f t="shared" si="7"/>
        <v>0</v>
      </c>
      <c r="F33" s="82">
        <f t="shared" si="7"/>
        <v>0</v>
      </c>
      <c r="G33" s="82">
        <f t="shared" si="7"/>
        <v>0</v>
      </c>
      <c r="H33" s="82">
        <f t="shared" si="7"/>
        <v>0</v>
      </c>
      <c r="I33" s="82">
        <f t="shared" si="7"/>
        <v>0</v>
      </c>
      <c r="J33" s="82">
        <f t="shared" si="7"/>
        <v>0</v>
      </c>
      <c r="K33" s="82">
        <f t="shared" si="7"/>
        <v>0</v>
      </c>
      <c r="L33" s="82">
        <f t="shared" si="7"/>
        <v>0</v>
      </c>
      <c r="M33" s="82">
        <f t="shared" si="7"/>
        <v>0</v>
      </c>
      <c r="N33" s="82">
        <f t="shared" si="7"/>
        <v>0</v>
      </c>
      <c r="O33" s="82">
        <f t="shared" si="7"/>
        <v>0</v>
      </c>
      <c r="P33" s="82">
        <f t="shared" si="7"/>
        <v>0</v>
      </c>
      <c r="Q33" s="82">
        <f t="shared" si="7"/>
        <v>0</v>
      </c>
      <c r="R33" s="82">
        <f t="shared" si="7"/>
        <v>0</v>
      </c>
      <c r="S33" s="82">
        <f t="shared" si="7"/>
        <v>0</v>
      </c>
      <c r="T33" s="82">
        <f t="shared" si="7"/>
        <v>0</v>
      </c>
      <c r="U33" s="82">
        <f t="shared" si="7"/>
        <v>0</v>
      </c>
      <c r="V33" s="82">
        <f t="shared" si="7"/>
        <v>0</v>
      </c>
      <c r="W33" s="82">
        <f t="shared" si="7"/>
        <v>0</v>
      </c>
      <c r="X33" s="82">
        <f t="shared" si="7"/>
        <v>0</v>
      </c>
      <c r="Y33" s="82">
        <f t="shared" si="7"/>
        <v>0</v>
      </c>
      <c r="Z33" s="82">
        <f t="shared" si="7"/>
        <v>0</v>
      </c>
      <c r="AA33" s="82">
        <f t="shared" si="7"/>
        <v>0</v>
      </c>
      <c r="AB33" s="220">
        <f t="shared" ref="AB33:AB35" si="8">SUM(C33:AA33)</f>
        <v>2</v>
      </c>
      <c r="AC33" s="221"/>
      <c r="AD33" s="221"/>
      <c r="AE33" s="221"/>
      <c r="AF33" s="222"/>
      <c r="AG33" s="77">
        <v>2</v>
      </c>
    </row>
    <row r="34" spans="1:33" ht="21.75" customHeight="1">
      <c r="B34" s="139">
        <v>9</v>
      </c>
      <c r="C34" s="135">
        <f>COUNTIF(C5:C31,9)</f>
        <v>1</v>
      </c>
      <c r="D34" s="82">
        <f t="shared" ref="D34:AA34" si="9">COUNTIF(D5:D31,9)</f>
        <v>0</v>
      </c>
      <c r="E34" s="82">
        <f t="shared" si="9"/>
        <v>0</v>
      </c>
      <c r="F34" s="82">
        <f t="shared" si="9"/>
        <v>0</v>
      </c>
      <c r="G34" s="82">
        <f t="shared" si="9"/>
        <v>0</v>
      </c>
      <c r="H34" s="82">
        <f t="shared" si="9"/>
        <v>0</v>
      </c>
      <c r="I34" s="82">
        <f t="shared" si="9"/>
        <v>0</v>
      </c>
      <c r="J34" s="82">
        <f t="shared" si="9"/>
        <v>0</v>
      </c>
      <c r="K34" s="82">
        <f t="shared" si="9"/>
        <v>0</v>
      </c>
      <c r="L34" s="82">
        <f t="shared" si="9"/>
        <v>0</v>
      </c>
      <c r="M34" s="82">
        <f t="shared" si="9"/>
        <v>0</v>
      </c>
      <c r="N34" s="82">
        <f t="shared" si="9"/>
        <v>0</v>
      </c>
      <c r="O34" s="82">
        <f t="shared" si="9"/>
        <v>0</v>
      </c>
      <c r="P34" s="82">
        <f t="shared" si="9"/>
        <v>0</v>
      </c>
      <c r="Q34" s="82">
        <f t="shared" si="9"/>
        <v>0</v>
      </c>
      <c r="R34" s="82">
        <f t="shared" si="9"/>
        <v>0</v>
      </c>
      <c r="S34" s="82">
        <f t="shared" si="9"/>
        <v>0</v>
      </c>
      <c r="T34" s="82">
        <f t="shared" si="9"/>
        <v>0</v>
      </c>
      <c r="U34" s="82">
        <f t="shared" si="9"/>
        <v>0</v>
      </c>
      <c r="V34" s="82">
        <f t="shared" si="9"/>
        <v>0</v>
      </c>
      <c r="W34" s="82">
        <f t="shared" si="9"/>
        <v>0</v>
      </c>
      <c r="X34" s="82">
        <f t="shared" si="9"/>
        <v>0</v>
      </c>
      <c r="Y34" s="82">
        <f t="shared" si="9"/>
        <v>0</v>
      </c>
      <c r="Z34" s="82">
        <f t="shared" si="9"/>
        <v>0</v>
      </c>
      <c r="AA34" s="82">
        <f t="shared" si="9"/>
        <v>0</v>
      </c>
      <c r="AB34" s="220">
        <f t="shared" si="8"/>
        <v>1</v>
      </c>
      <c r="AC34" s="221"/>
      <c r="AD34" s="221"/>
      <c r="AE34" s="221"/>
      <c r="AF34" s="222"/>
      <c r="AG34" s="77">
        <v>9</v>
      </c>
    </row>
    <row r="35" spans="1:33" ht="21.75" customHeight="1">
      <c r="B35" s="139">
        <v>0</v>
      </c>
      <c r="C35" s="135">
        <f>COUNTIF(C5:C31,0)</f>
        <v>0</v>
      </c>
      <c r="D35" s="82">
        <f t="shared" ref="D35:AA35" si="10">COUNTIF(D5:D31,0)</f>
        <v>0</v>
      </c>
      <c r="E35" s="82">
        <f t="shared" si="10"/>
        <v>0</v>
      </c>
      <c r="F35" s="82">
        <f t="shared" si="10"/>
        <v>0</v>
      </c>
      <c r="G35" s="82">
        <f t="shared" si="10"/>
        <v>0</v>
      </c>
      <c r="H35" s="82">
        <f t="shared" si="10"/>
        <v>0</v>
      </c>
      <c r="I35" s="82">
        <f t="shared" si="10"/>
        <v>0</v>
      </c>
      <c r="J35" s="82">
        <f t="shared" si="10"/>
        <v>0</v>
      </c>
      <c r="K35" s="82">
        <f t="shared" si="10"/>
        <v>0</v>
      </c>
      <c r="L35" s="82">
        <f t="shared" si="10"/>
        <v>0</v>
      </c>
      <c r="M35" s="82">
        <f t="shared" si="10"/>
        <v>0</v>
      </c>
      <c r="N35" s="82">
        <f t="shared" si="10"/>
        <v>0</v>
      </c>
      <c r="O35" s="82">
        <f t="shared" si="10"/>
        <v>0</v>
      </c>
      <c r="P35" s="82">
        <f t="shared" si="10"/>
        <v>0</v>
      </c>
      <c r="Q35" s="82">
        <f t="shared" si="10"/>
        <v>0</v>
      </c>
      <c r="R35" s="82">
        <f t="shared" si="10"/>
        <v>0</v>
      </c>
      <c r="S35" s="82">
        <f t="shared" si="10"/>
        <v>0</v>
      </c>
      <c r="T35" s="82">
        <f t="shared" si="10"/>
        <v>0</v>
      </c>
      <c r="U35" s="82">
        <f t="shared" si="10"/>
        <v>0</v>
      </c>
      <c r="V35" s="82">
        <f t="shared" si="10"/>
        <v>0</v>
      </c>
      <c r="W35" s="82">
        <f t="shared" si="10"/>
        <v>0</v>
      </c>
      <c r="X35" s="82">
        <f t="shared" si="10"/>
        <v>0</v>
      </c>
      <c r="Y35" s="82">
        <f t="shared" si="10"/>
        <v>0</v>
      </c>
      <c r="Z35" s="82">
        <f t="shared" si="10"/>
        <v>0</v>
      </c>
      <c r="AA35" s="82">
        <f t="shared" si="10"/>
        <v>0</v>
      </c>
      <c r="AB35" s="220">
        <f t="shared" si="8"/>
        <v>0</v>
      </c>
      <c r="AC35" s="221"/>
      <c r="AD35" s="221"/>
      <c r="AE35" s="221"/>
      <c r="AF35" s="222"/>
      <c r="AG35" s="77">
        <v>0</v>
      </c>
    </row>
    <row r="36" spans="1:33" ht="21.75" customHeight="1">
      <c r="B36" s="139" t="s">
        <v>151</v>
      </c>
      <c r="C36" s="135">
        <f>COUNTIF(C5:C31,"A")</f>
        <v>2</v>
      </c>
      <c r="D36" s="82">
        <f t="shared" ref="D36:Z36" si="11">COUNTIF(D5:D31,"A")</f>
        <v>0</v>
      </c>
      <c r="E36" s="82">
        <f t="shared" si="11"/>
        <v>0</v>
      </c>
      <c r="F36" s="82">
        <f t="shared" si="11"/>
        <v>0</v>
      </c>
      <c r="G36" s="82">
        <f t="shared" si="11"/>
        <v>0</v>
      </c>
      <c r="H36" s="82">
        <f t="shared" si="11"/>
        <v>0</v>
      </c>
      <c r="I36" s="82">
        <f t="shared" si="11"/>
        <v>0</v>
      </c>
      <c r="J36" s="82">
        <f t="shared" si="11"/>
        <v>0</v>
      </c>
      <c r="K36" s="82">
        <f t="shared" si="11"/>
        <v>0</v>
      </c>
      <c r="L36" s="82">
        <f t="shared" si="11"/>
        <v>0</v>
      </c>
      <c r="M36" s="82">
        <f t="shared" si="11"/>
        <v>0</v>
      </c>
      <c r="N36" s="82">
        <f t="shared" si="11"/>
        <v>0</v>
      </c>
      <c r="O36" s="82">
        <f t="shared" si="11"/>
        <v>0</v>
      </c>
      <c r="P36" s="82">
        <f t="shared" si="11"/>
        <v>0</v>
      </c>
      <c r="Q36" s="82">
        <f t="shared" si="11"/>
        <v>0</v>
      </c>
      <c r="R36" s="82">
        <f t="shared" si="11"/>
        <v>0</v>
      </c>
      <c r="S36" s="82">
        <f t="shared" si="11"/>
        <v>0</v>
      </c>
      <c r="T36" s="82">
        <f t="shared" si="11"/>
        <v>0</v>
      </c>
      <c r="U36" s="82">
        <f t="shared" si="11"/>
        <v>0</v>
      </c>
      <c r="V36" s="82">
        <f t="shared" si="11"/>
        <v>0</v>
      </c>
      <c r="W36" s="82">
        <f t="shared" si="11"/>
        <v>0</v>
      </c>
      <c r="X36" s="82">
        <f t="shared" si="11"/>
        <v>0</v>
      </c>
      <c r="Y36" s="82">
        <f t="shared" si="11"/>
        <v>0</v>
      </c>
      <c r="Z36" s="82">
        <f t="shared" si="11"/>
        <v>0</v>
      </c>
      <c r="AA36" s="82">
        <f>COUNTIF(AA5:AA31,"A")</f>
        <v>0</v>
      </c>
      <c r="AB36" s="220">
        <f>SUM(C36:AA36)</f>
        <v>2</v>
      </c>
      <c r="AC36" s="221"/>
      <c r="AD36" s="221"/>
      <c r="AE36" s="221"/>
      <c r="AF36" s="222"/>
      <c r="AG36" s="77" t="s">
        <v>151</v>
      </c>
    </row>
    <row r="37" spans="1:33" s="65" customFormat="1" ht="21.75" customHeight="1" thickBot="1">
      <c r="B37" s="140" t="s">
        <v>19</v>
      </c>
      <c r="C37" s="136">
        <f>(C32+C33)/SUM(C32:C35)</f>
        <v>0.96</v>
      </c>
      <c r="D37" s="133" t="e">
        <f t="shared" ref="D37:AA37" si="12">(D32+D33)/SUM(D32:D35)</f>
        <v>#DIV/0!</v>
      </c>
      <c r="E37" s="133" t="e">
        <f t="shared" si="12"/>
        <v>#DIV/0!</v>
      </c>
      <c r="F37" s="133" t="e">
        <f t="shared" si="12"/>
        <v>#DIV/0!</v>
      </c>
      <c r="G37" s="133" t="e">
        <f t="shared" si="12"/>
        <v>#DIV/0!</v>
      </c>
      <c r="H37" s="133" t="e">
        <f t="shared" si="12"/>
        <v>#DIV/0!</v>
      </c>
      <c r="I37" s="133" t="e">
        <f t="shared" si="12"/>
        <v>#DIV/0!</v>
      </c>
      <c r="J37" s="133" t="e">
        <f t="shared" si="12"/>
        <v>#DIV/0!</v>
      </c>
      <c r="K37" s="133" t="e">
        <f t="shared" si="12"/>
        <v>#DIV/0!</v>
      </c>
      <c r="L37" s="133" t="e">
        <f t="shared" si="12"/>
        <v>#DIV/0!</v>
      </c>
      <c r="M37" s="133" t="e">
        <f t="shared" si="12"/>
        <v>#DIV/0!</v>
      </c>
      <c r="N37" s="133" t="e">
        <f t="shared" si="12"/>
        <v>#DIV/0!</v>
      </c>
      <c r="O37" s="133" t="e">
        <f t="shared" si="12"/>
        <v>#DIV/0!</v>
      </c>
      <c r="P37" s="133" t="e">
        <f t="shared" si="12"/>
        <v>#DIV/0!</v>
      </c>
      <c r="Q37" s="133" t="e">
        <f t="shared" si="12"/>
        <v>#DIV/0!</v>
      </c>
      <c r="R37" s="133" t="e">
        <f t="shared" si="12"/>
        <v>#DIV/0!</v>
      </c>
      <c r="S37" s="133" t="e">
        <f t="shared" si="12"/>
        <v>#DIV/0!</v>
      </c>
      <c r="T37" s="133" t="e">
        <f t="shared" si="12"/>
        <v>#DIV/0!</v>
      </c>
      <c r="U37" s="133" t="e">
        <f t="shared" si="12"/>
        <v>#DIV/0!</v>
      </c>
      <c r="V37" s="133" t="e">
        <f t="shared" si="12"/>
        <v>#DIV/0!</v>
      </c>
      <c r="W37" s="133" t="e">
        <f t="shared" si="12"/>
        <v>#DIV/0!</v>
      </c>
      <c r="X37" s="133" t="e">
        <f t="shared" si="12"/>
        <v>#DIV/0!</v>
      </c>
      <c r="Y37" s="133" t="e">
        <f t="shared" si="12"/>
        <v>#DIV/0!</v>
      </c>
      <c r="Z37" s="133" t="e">
        <f t="shared" si="12"/>
        <v>#DIV/0!</v>
      </c>
      <c r="AA37" s="133" t="e">
        <f t="shared" si="12"/>
        <v>#DIV/0!</v>
      </c>
      <c r="AB37" s="231">
        <f>(AB32+AB33)/SUM(AB32:AF35)</f>
        <v>0.96</v>
      </c>
      <c r="AC37" s="231"/>
      <c r="AD37" s="231"/>
      <c r="AE37" s="231"/>
      <c r="AF37" s="231"/>
      <c r="AG37" s="80"/>
    </row>
    <row r="38" spans="1:33" s="64" customFormat="1" ht="21.75" customHeight="1">
      <c r="B38" s="137"/>
      <c r="C38" s="63">
        <f>C2</f>
        <v>1</v>
      </c>
      <c r="D38" s="63">
        <f t="shared" ref="D38:AA38" si="13">D2</f>
        <v>2</v>
      </c>
      <c r="E38" s="63">
        <f t="shared" si="13"/>
        <v>3</v>
      </c>
      <c r="F38" s="63">
        <f t="shared" si="13"/>
        <v>4</v>
      </c>
      <c r="G38" s="63">
        <f t="shared" si="13"/>
        <v>5</v>
      </c>
      <c r="H38" s="63">
        <f t="shared" si="13"/>
        <v>7</v>
      </c>
      <c r="I38" s="63">
        <f t="shared" si="13"/>
        <v>8</v>
      </c>
      <c r="J38" s="63">
        <f t="shared" si="13"/>
        <v>9</v>
      </c>
      <c r="K38" s="63">
        <f t="shared" si="13"/>
        <v>9</v>
      </c>
      <c r="L38" s="63">
        <f t="shared" si="13"/>
        <v>10</v>
      </c>
      <c r="M38" s="63">
        <f t="shared" si="13"/>
        <v>11</v>
      </c>
      <c r="N38" s="63">
        <f t="shared" si="13"/>
        <v>12</v>
      </c>
      <c r="O38" s="63">
        <f t="shared" si="13"/>
        <v>13</v>
      </c>
      <c r="P38" s="63">
        <f t="shared" si="13"/>
        <v>14</v>
      </c>
      <c r="Q38" s="63">
        <f t="shared" si="13"/>
        <v>15</v>
      </c>
      <c r="R38" s="63">
        <f t="shared" si="13"/>
        <v>16</v>
      </c>
      <c r="S38" s="63">
        <f t="shared" si="13"/>
        <v>17</v>
      </c>
      <c r="T38" s="63">
        <f t="shared" si="13"/>
        <v>18</v>
      </c>
      <c r="U38" s="63">
        <f t="shared" si="13"/>
        <v>19</v>
      </c>
      <c r="V38" s="63">
        <f t="shared" ref="V38:X38" si="14">V2</f>
        <v>20</v>
      </c>
      <c r="W38" s="63">
        <f t="shared" si="14"/>
        <v>21</v>
      </c>
      <c r="X38" s="63">
        <f t="shared" si="14"/>
        <v>22</v>
      </c>
      <c r="Y38" s="63">
        <f t="shared" si="13"/>
        <v>23</v>
      </c>
      <c r="Z38" s="63">
        <f t="shared" si="13"/>
        <v>24</v>
      </c>
      <c r="AA38" s="63">
        <f t="shared" si="13"/>
        <v>25</v>
      </c>
      <c r="AB38" s="63"/>
      <c r="AC38" s="63"/>
      <c r="AD38" s="63"/>
      <c r="AE38" s="63"/>
      <c r="AF38" s="63"/>
      <c r="AG38" s="63"/>
    </row>
    <row r="39" spans="1:33" s="65" customFormat="1" ht="21.75" customHeight="1">
      <c r="B39" s="229" t="s">
        <v>110</v>
      </c>
      <c r="C39" s="225" t="str">
        <f t="shared" ref="C39:AA39" si="15">C3</f>
        <v>Elève  a</v>
      </c>
      <c r="D39" s="225" t="str">
        <f t="shared" si="15"/>
        <v>B b</v>
      </c>
      <c r="E39" s="225" t="str">
        <f t="shared" si="15"/>
        <v>C c</v>
      </c>
      <c r="F39" s="225" t="str">
        <f t="shared" si="15"/>
        <v>D d</v>
      </c>
      <c r="G39" s="226" t="str">
        <f t="shared" si="15"/>
        <v>E e</v>
      </c>
      <c r="H39" s="225" t="str">
        <f t="shared" si="15"/>
        <v>F f</v>
      </c>
      <c r="I39" s="225" t="str">
        <f t="shared" si="15"/>
        <v>G g</v>
      </c>
      <c r="J39" s="225" t="str">
        <f t="shared" si="15"/>
        <v>H h</v>
      </c>
      <c r="K39" s="225" t="str">
        <f t="shared" si="15"/>
        <v>I i</v>
      </c>
      <c r="L39" s="225" t="str">
        <f t="shared" si="15"/>
        <v>J j</v>
      </c>
      <c r="M39" s="225" t="str">
        <f t="shared" si="15"/>
        <v>K k</v>
      </c>
      <c r="N39" s="225" t="str">
        <f t="shared" si="15"/>
        <v>L l</v>
      </c>
      <c r="O39" s="225" t="str">
        <f t="shared" si="15"/>
        <v>M m</v>
      </c>
      <c r="P39" s="225" t="str">
        <f t="shared" si="15"/>
        <v>N n</v>
      </c>
      <c r="Q39" s="225" t="str">
        <f t="shared" si="15"/>
        <v>O o</v>
      </c>
      <c r="R39" s="225" t="str">
        <f t="shared" si="15"/>
        <v>P p</v>
      </c>
      <c r="S39" s="225" t="str">
        <f t="shared" si="15"/>
        <v>Q q</v>
      </c>
      <c r="T39" s="225" t="str">
        <f t="shared" si="15"/>
        <v>R r</v>
      </c>
      <c r="U39" s="225" t="str">
        <f t="shared" si="15"/>
        <v>S s</v>
      </c>
      <c r="V39" s="225" t="str">
        <f t="shared" ref="V39:X39" si="16">V3</f>
        <v>S s</v>
      </c>
      <c r="W39" s="225" t="str">
        <f t="shared" si="16"/>
        <v>S s</v>
      </c>
      <c r="X39" s="225" t="str">
        <f t="shared" si="16"/>
        <v>S s</v>
      </c>
      <c r="Y39" s="225" t="str">
        <f t="shared" si="15"/>
        <v>T t</v>
      </c>
      <c r="Z39" s="225" t="str">
        <f t="shared" si="15"/>
        <v>U u</v>
      </c>
      <c r="AA39" s="226" t="str">
        <f t="shared" si="15"/>
        <v>V V</v>
      </c>
      <c r="AB39" s="228">
        <v>1</v>
      </c>
      <c r="AC39" s="228">
        <v>2</v>
      </c>
      <c r="AD39" s="228" t="s">
        <v>25</v>
      </c>
      <c r="AE39" s="228" t="s">
        <v>26</v>
      </c>
      <c r="AF39" s="228" t="s">
        <v>151</v>
      </c>
      <c r="AG39" s="223" t="s">
        <v>13</v>
      </c>
    </row>
    <row r="40" spans="1:33" s="65" customFormat="1" ht="102" customHeight="1" thickBot="1">
      <c r="B40" s="230"/>
      <c r="C40" s="226"/>
      <c r="D40" s="226"/>
      <c r="E40" s="226"/>
      <c r="F40" s="226"/>
      <c r="G40" s="227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7"/>
      <c r="AB40" s="223"/>
      <c r="AC40" s="223"/>
      <c r="AD40" s="223"/>
      <c r="AE40" s="223"/>
      <c r="AF40" s="223"/>
      <c r="AG40" s="224"/>
    </row>
    <row r="41" spans="1:33" ht="21.75" customHeight="1">
      <c r="A41" s="209" t="s">
        <v>21</v>
      </c>
      <c r="B41" s="117" t="s">
        <v>89</v>
      </c>
      <c r="C41" s="114">
        <v>1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24"/>
      <c r="AB41" s="128">
        <f t="shared" ref="AB41:AB61" si="17">COUNTIF(C41:AA41,1)</f>
        <v>1</v>
      </c>
      <c r="AC41" s="107">
        <f>COUNTIF(C41:AA41,2)</f>
        <v>0</v>
      </c>
      <c r="AD41" s="107">
        <f t="shared" ref="AD41:AD61" si="18">COUNTIF(C41:AA41,9)</f>
        <v>0</v>
      </c>
      <c r="AE41" s="107">
        <f t="shared" ref="AE41:AE61" si="19">COUNTIF(C41:AA41,0)</f>
        <v>0</v>
      </c>
      <c r="AF41" s="108">
        <f>COUNTIF(C41:AA41,"A")</f>
        <v>0</v>
      </c>
      <c r="AG41" s="150">
        <f>(AB41+AC41)/SUM(AB41:AE41)</f>
        <v>1</v>
      </c>
    </row>
    <row r="42" spans="1:33" ht="21.75" customHeight="1">
      <c r="A42" s="210"/>
      <c r="B42" s="118" t="s">
        <v>90</v>
      </c>
      <c r="C42" s="154">
        <v>1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147"/>
      <c r="AB42" s="151">
        <f t="shared" si="17"/>
        <v>1</v>
      </c>
      <c r="AC42" s="74">
        <f t="shared" ref="AC42:AC61" si="20">COUNTIF(C42:AA42,2)</f>
        <v>0</v>
      </c>
      <c r="AD42" s="76">
        <f t="shared" si="18"/>
        <v>0</v>
      </c>
      <c r="AE42" s="76">
        <f t="shared" si="19"/>
        <v>0</v>
      </c>
      <c r="AF42" s="109">
        <f t="shared" ref="AF42:AF61" si="21">COUNTIF(C42:AA42,"A")</f>
        <v>0</v>
      </c>
      <c r="AG42" s="129">
        <f t="shared" ref="AG42:AG61" si="22">(AB42+AC42)/SUM(AB42:AE42)</f>
        <v>1</v>
      </c>
    </row>
    <row r="43" spans="1:33" ht="21.75" customHeight="1">
      <c r="A43" s="210"/>
      <c r="B43" s="119" t="s">
        <v>91</v>
      </c>
      <c r="C43" s="115">
        <v>1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125"/>
      <c r="AB43" s="130">
        <f t="shared" si="17"/>
        <v>1</v>
      </c>
      <c r="AC43" s="74">
        <f t="shared" si="20"/>
        <v>0</v>
      </c>
      <c r="AD43" s="74">
        <f t="shared" si="18"/>
        <v>0</v>
      </c>
      <c r="AE43" s="74">
        <f t="shared" si="19"/>
        <v>0</v>
      </c>
      <c r="AF43" s="109">
        <f t="shared" si="21"/>
        <v>0</v>
      </c>
      <c r="AG43" s="129">
        <f t="shared" si="22"/>
        <v>1</v>
      </c>
    </row>
    <row r="44" spans="1:33" ht="21.75" customHeight="1" thickBot="1">
      <c r="A44" s="211"/>
      <c r="B44" s="122" t="s">
        <v>92</v>
      </c>
      <c r="C44" s="155">
        <v>1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8"/>
      <c r="AB44" s="152">
        <f t="shared" si="17"/>
        <v>1</v>
      </c>
      <c r="AC44" s="111">
        <f t="shared" si="20"/>
        <v>0</v>
      </c>
      <c r="AD44" s="143">
        <f t="shared" si="18"/>
        <v>0</v>
      </c>
      <c r="AE44" s="143">
        <f t="shared" si="19"/>
        <v>0</v>
      </c>
      <c r="AF44" s="112">
        <f t="shared" si="21"/>
        <v>0</v>
      </c>
      <c r="AG44" s="132">
        <f t="shared" si="22"/>
        <v>1</v>
      </c>
    </row>
    <row r="45" spans="1:33" ht="21.75" customHeight="1">
      <c r="A45" s="209" t="s">
        <v>139</v>
      </c>
      <c r="B45" s="117" t="s">
        <v>93</v>
      </c>
      <c r="C45" s="114">
        <v>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24"/>
      <c r="AB45" s="128">
        <f t="shared" si="17"/>
        <v>1</v>
      </c>
      <c r="AC45" s="107">
        <f t="shared" si="20"/>
        <v>0</v>
      </c>
      <c r="AD45" s="107">
        <f t="shared" si="18"/>
        <v>0</v>
      </c>
      <c r="AE45" s="107">
        <f t="shared" si="19"/>
        <v>0</v>
      </c>
      <c r="AF45" s="108">
        <f t="shared" si="21"/>
        <v>0</v>
      </c>
      <c r="AG45" s="150">
        <f t="shared" si="22"/>
        <v>1</v>
      </c>
    </row>
    <row r="46" spans="1:33" ht="21.75" customHeight="1">
      <c r="A46" s="210"/>
      <c r="B46" s="118" t="s">
        <v>94</v>
      </c>
      <c r="C46" s="154">
        <v>1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147"/>
      <c r="AB46" s="151">
        <f t="shared" si="17"/>
        <v>1</v>
      </c>
      <c r="AC46" s="74">
        <f t="shared" si="20"/>
        <v>0</v>
      </c>
      <c r="AD46" s="76">
        <f t="shared" si="18"/>
        <v>0</v>
      </c>
      <c r="AE46" s="76">
        <f t="shared" si="19"/>
        <v>0</v>
      </c>
      <c r="AF46" s="109">
        <f t="shared" si="21"/>
        <v>0</v>
      </c>
      <c r="AG46" s="129">
        <f t="shared" si="22"/>
        <v>1</v>
      </c>
    </row>
    <row r="47" spans="1:33" ht="21.75" customHeight="1">
      <c r="A47" s="210"/>
      <c r="B47" s="119" t="s">
        <v>95</v>
      </c>
      <c r="C47" s="115">
        <v>1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125"/>
      <c r="AB47" s="130">
        <f t="shared" si="17"/>
        <v>1</v>
      </c>
      <c r="AC47" s="74">
        <f t="shared" si="20"/>
        <v>0</v>
      </c>
      <c r="AD47" s="74">
        <f t="shared" si="18"/>
        <v>0</v>
      </c>
      <c r="AE47" s="74">
        <f t="shared" si="19"/>
        <v>0</v>
      </c>
      <c r="AF47" s="109">
        <f t="shared" si="21"/>
        <v>0</v>
      </c>
      <c r="AG47" s="129">
        <f t="shared" si="22"/>
        <v>1</v>
      </c>
    </row>
    <row r="48" spans="1:33" ht="21.75" customHeight="1">
      <c r="A48" s="210"/>
      <c r="B48" s="118" t="s">
        <v>96</v>
      </c>
      <c r="C48" s="154">
        <v>1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147"/>
      <c r="AB48" s="151">
        <f t="shared" si="17"/>
        <v>1</v>
      </c>
      <c r="AC48" s="74">
        <f t="shared" si="20"/>
        <v>0</v>
      </c>
      <c r="AD48" s="76">
        <f t="shared" si="18"/>
        <v>0</v>
      </c>
      <c r="AE48" s="76">
        <f t="shared" si="19"/>
        <v>0</v>
      </c>
      <c r="AF48" s="109">
        <f t="shared" si="21"/>
        <v>0</v>
      </c>
      <c r="AG48" s="129">
        <f t="shared" si="22"/>
        <v>1</v>
      </c>
    </row>
    <row r="49" spans="1:33" ht="21.75" customHeight="1">
      <c r="A49" s="210"/>
      <c r="B49" s="119" t="s">
        <v>97</v>
      </c>
      <c r="C49" s="115">
        <v>1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125"/>
      <c r="AB49" s="130">
        <f t="shared" si="17"/>
        <v>1</v>
      </c>
      <c r="AC49" s="74">
        <f t="shared" si="20"/>
        <v>0</v>
      </c>
      <c r="AD49" s="74">
        <f t="shared" si="18"/>
        <v>0</v>
      </c>
      <c r="AE49" s="74">
        <f t="shared" si="19"/>
        <v>0</v>
      </c>
      <c r="AF49" s="109">
        <f t="shared" si="21"/>
        <v>0</v>
      </c>
      <c r="AG49" s="129">
        <f t="shared" si="22"/>
        <v>1</v>
      </c>
    </row>
    <row r="50" spans="1:33" ht="21.75" customHeight="1">
      <c r="A50" s="210"/>
      <c r="B50" s="118" t="s">
        <v>98</v>
      </c>
      <c r="C50" s="154">
        <v>1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147"/>
      <c r="AB50" s="151">
        <f t="shared" si="17"/>
        <v>1</v>
      </c>
      <c r="AC50" s="74">
        <f t="shared" si="20"/>
        <v>0</v>
      </c>
      <c r="AD50" s="76">
        <f t="shared" si="18"/>
        <v>0</v>
      </c>
      <c r="AE50" s="76">
        <f t="shared" si="19"/>
        <v>0</v>
      </c>
      <c r="AF50" s="109">
        <f t="shared" si="21"/>
        <v>0</v>
      </c>
      <c r="AG50" s="129">
        <f t="shared" si="22"/>
        <v>1</v>
      </c>
    </row>
    <row r="51" spans="1:33" ht="21.75" customHeight="1">
      <c r="A51" s="210"/>
      <c r="B51" s="119" t="s">
        <v>99</v>
      </c>
      <c r="C51" s="115">
        <v>1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125"/>
      <c r="AB51" s="130">
        <f t="shared" si="17"/>
        <v>1</v>
      </c>
      <c r="AC51" s="74">
        <f t="shared" si="20"/>
        <v>0</v>
      </c>
      <c r="AD51" s="74">
        <f t="shared" si="18"/>
        <v>0</v>
      </c>
      <c r="AE51" s="74">
        <f t="shared" si="19"/>
        <v>0</v>
      </c>
      <c r="AF51" s="109">
        <f t="shared" si="21"/>
        <v>0</v>
      </c>
      <c r="AG51" s="129">
        <f t="shared" si="22"/>
        <v>1</v>
      </c>
    </row>
    <row r="52" spans="1:33" ht="21.75" customHeight="1">
      <c r="A52" s="210"/>
      <c r="B52" s="118" t="s">
        <v>100</v>
      </c>
      <c r="C52" s="154">
        <v>1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147"/>
      <c r="AB52" s="151">
        <f t="shared" si="17"/>
        <v>1</v>
      </c>
      <c r="AC52" s="74">
        <f t="shared" si="20"/>
        <v>0</v>
      </c>
      <c r="AD52" s="76">
        <f t="shared" si="18"/>
        <v>0</v>
      </c>
      <c r="AE52" s="76">
        <f t="shared" si="19"/>
        <v>0</v>
      </c>
      <c r="AF52" s="109">
        <f t="shared" si="21"/>
        <v>0</v>
      </c>
      <c r="AG52" s="129">
        <f t="shared" si="22"/>
        <v>1</v>
      </c>
    </row>
    <row r="53" spans="1:33" ht="21.75" customHeight="1" thickBot="1">
      <c r="A53" s="211"/>
      <c r="B53" s="120" t="s">
        <v>101</v>
      </c>
      <c r="C53" s="116">
        <v>1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26"/>
      <c r="AB53" s="131">
        <f t="shared" si="17"/>
        <v>1</v>
      </c>
      <c r="AC53" s="111">
        <f t="shared" si="20"/>
        <v>0</v>
      </c>
      <c r="AD53" s="111">
        <f t="shared" si="18"/>
        <v>0</v>
      </c>
      <c r="AE53" s="111">
        <f t="shared" si="19"/>
        <v>0</v>
      </c>
      <c r="AF53" s="112">
        <f t="shared" si="21"/>
        <v>0</v>
      </c>
      <c r="AG53" s="132">
        <f t="shared" si="22"/>
        <v>1</v>
      </c>
    </row>
    <row r="54" spans="1:33" ht="21.75" customHeight="1">
      <c r="A54" s="209" t="s">
        <v>140</v>
      </c>
      <c r="B54" s="121" t="s">
        <v>102</v>
      </c>
      <c r="C54" s="156">
        <v>1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9"/>
      <c r="AB54" s="153">
        <f t="shared" si="17"/>
        <v>1</v>
      </c>
      <c r="AC54" s="107">
        <f t="shared" si="20"/>
        <v>0</v>
      </c>
      <c r="AD54" s="146">
        <f t="shared" si="18"/>
        <v>0</v>
      </c>
      <c r="AE54" s="146">
        <f t="shared" si="19"/>
        <v>0</v>
      </c>
      <c r="AF54" s="108">
        <f t="shared" si="21"/>
        <v>0</v>
      </c>
      <c r="AG54" s="150">
        <f t="shared" si="22"/>
        <v>1</v>
      </c>
    </row>
    <row r="55" spans="1:33" ht="21.75" customHeight="1">
      <c r="A55" s="210"/>
      <c r="B55" s="119" t="s">
        <v>103</v>
      </c>
      <c r="C55" s="115">
        <v>1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125"/>
      <c r="AB55" s="130">
        <f t="shared" si="17"/>
        <v>1</v>
      </c>
      <c r="AC55" s="74">
        <f t="shared" si="20"/>
        <v>0</v>
      </c>
      <c r="AD55" s="74">
        <f t="shared" si="18"/>
        <v>0</v>
      </c>
      <c r="AE55" s="74">
        <f t="shared" si="19"/>
        <v>0</v>
      </c>
      <c r="AF55" s="109">
        <f t="shared" si="21"/>
        <v>0</v>
      </c>
      <c r="AG55" s="129">
        <f t="shared" si="22"/>
        <v>1</v>
      </c>
    </row>
    <row r="56" spans="1:33" ht="21.75" customHeight="1" thickBot="1">
      <c r="A56" s="211"/>
      <c r="B56" s="122" t="s">
        <v>104</v>
      </c>
      <c r="C56" s="155">
        <v>1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8"/>
      <c r="AB56" s="152">
        <f t="shared" si="17"/>
        <v>1</v>
      </c>
      <c r="AC56" s="111">
        <f t="shared" si="20"/>
        <v>0</v>
      </c>
      <c r="AD56" s="143">
        <f t="shared" si="18"/>
        <v>0</v>
      </c>
      <c r="AE56" s="143">
        <f t="shared" si="19"/>
        <v>0</v>
      </c>
      <c r="AF56" s="112">
        <f t="shared" si="21"/>
        <v>0</v>
      </c>
      <c r="AG56" s="132">
        <f t="shared" si="22"/>
        <v>1</v>
      </c>
    </row>
    <row r="57" spans="1:33" ht="21.75" customHeight="1">
      <c r="A57" s="209" t="s">
        <v>141</v>
      </c>
      <c r="B57" s="117" t="s">
        <v>105</v>
      </c>
      <c r="C57" s="114">
        <v>1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24"/>
      <c r="AB57" s="128">
        <f t="shared" si="17"/>
        <v>1</v>
      </c>
      <c r="AC57" s="107">
        <f t="shared" si="20"/>
        <v>0</v>
      </c>
      <c r="AD57" s="107">
        <f t="shared" si="18"/>
        <v>0</v>
      </c>
      <c r="AE57" s="107">
        <f t="shared" si="19"/>
        <v>0</v>
      </c>
      <c r="AF57" s="108">
        <f t="shared" si="21"/>
        <v>0</v>
      </c>
      <c r="AG57" s="150">
        <f t="shared" si="22"/>
        <v>1</v>
      </c>
    </row>
    <row r="58" spans="1:33" ht="21.75" customHeight="1">
      <c r="A58" s="210"/>
      <c r="B58" s="118" t="s">
        <v>106</v>
      </c>
      <c r="C58" s="154">
        <v>1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147"/>
      <c r="AB58" s="151">
        <f t="shared" si="17"/>
        <v>1</v>
      </c>
      <c r="AC58" s="74">
        <f t="shared" si="20"/>
        <v>0</v>
      </c>
      <c r="AD58" s="76">
        <f t="shared" si="18"/>
        <v>0</v>
      </c>
      <c r="AE58" s="76">
        <f t="shared" si="19"/>
        <v>0</v>
      </c>
      <c r="AF58" s="109">
        <f t="shared" si="21"/>
        <v>0</v>
      </c>
      <c r="AG58" s="129">
        <f t="shared" si="22"/>
        <v>1</v>
      </c>
    </row>
    <row r="59" spans="1:33" ht="21.75" customHeight="1">
      <c r="A59" s="210"/>
      <c r="B59" s="119" t="s">
        <v>107</v>
      </c>
      <c r="C59" s="115">
        <v>1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125"/>
      <c r="AB59" s="130">
        <f t="shared" si="17"/>
        <v>1</v>
      </c>
      <c r="AC59" s="74">
        <f t="shared" si="20"/>
        <v>0</v>
      </c>
      <c r="AD59" s="74">
        <f t="shared" si="18"/>
        <v>0</v>
      </c>
      <c r="AE59" s="74">
        <f t="shared" si="19"/>
        <v>0</v>
      </c>
      <c r="AF59" s="109">
        <f t="shared" si="21"/>
        <v>0</v>
      </c>
      <c r="AG59" s="129">
        <f t="shared" si="22"/>
        <v>1</v>
      </c>
    </row>
    <row r="60" spans="1:33" ht="21.75" customHeight="1">
      <c r="A60" s="210" t="s">
        <v>142</v>
      </c>
      <c r="B60" s="118" t="s">
        <v>108</v>
      </c>
      <c r="C60" s="154">
        <v>1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147"/>
      <c r="AB60" s="151">
        <f t="shared" si="17"/>
        <v>1</v>
      </c>
      <c r="AC60" s="74">
        <f t="shared" si="20"/>
        <v>0</v>
      </c>
      <c r="AD60" s="76">
        <f t="shared" si="18"/>
        <v>0</v>
      </c>
      <c r="AE60" s="76">
        <f t="shared" si="19"/>
        <v>0</v>
      </c>
      <c r="AF60" s="109">
        <f t="shared" si="21"/>
        <v>0</v>
      </c>
      <c r="AG60" s="129">
        <f t="shared" si="22"/>
        <v>1</v>
      </c>
    </row>
    <row r="61" spans="1:33" ht="21.75" customHeight="1" thickBot="1">
      <c r="A61" s="211"/>
      <c r="B61" s="120" t="s">
        <v>109</v>
      </c>
      <c r="C61" s="116">
        <v>1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26"/>
      <c r="AB61" s="131">
        <f t="shared" si="17"/>
        <v>1</v>
      </c>
      <c r="AC61" s="111">
        <f t="shared" si="20"/>
        <v>0</v>
      </c>
      <c r="AD61" s="111">
        <f t="shared" si="18"/>
        <v>0</v>
      </c>
      <c r="AE61" s="111">
        <f t="shared" si="19"/>
        <v>0</v>
      </c>
      <c r="AF61" s="112">
        <f t="shared" si="21"/>
        <v>0</v>
      </c>
      <c r="AG61" s="132">
        <f t="shared" si="22"/>
        <v>1</v>
      </c>
    </row>
    <row r="62" spans="1:33" ht="21.75" customHeight="1">
      <c r="B62" s="157">
        <v>1</v>
      </c>
      <c r="C62" s="144">
        <f t="shared" ref="C62:U62" si="23">COUNTIF(C41:C61,1)</f>
        <v>21</v>
      </c>
      <c r="D62" s="144">
        <f t="shared" ref="D62" si="24">COUNTIF(D41:D61,1)</f>
        <v>0</v>
      </c>
      <c r="E62" s="144">
        <f t="shared" ref="E62" si="25">COUNTIF(E41:E61,1)</f>
        <v>0</v>
      </c>
      <c r="F62" s="144">
        <f t="shared" ref="F62" si="26">COUNTIF(F41:F61,1)</f>
        <v>0</v>
      </c>
      <c r="G62" s="144">
        <f t="shared" ref="G62" si="27">COUNTIF(G41:G61,1)</f>
        <v>0</v>
      </c>
      <c r="H62" s="144">
        <f t="shared" ref="H62" si="28">COUNTIF(H41:H61,1)</f>
        <v>0</v>
      </c>
      <c r="I62" s="144">
        <f t="shared" ref="I62" si="29">COUNTIF(I41:I61,1)</f>
        <v>0</v>
      </c>
      <c r="J62" s="144">
        <f t="shared" ref="J62" si="30">COUNTIF(J41:J61,1)</f>
        <v>0</v>
      </c>
      <c r="K62" s="144">
        <f t="shared" ref="K62" si="31">COUNTIF(K41:K61,1)</f>
        <v>0</v>
      </c>
      <c r="L62" s="144">
        <f t="shared" ref="L62" si="32">COUNTIF(L41:L61,1)</f>
        <v>0</v>
      </c>
      <c r="M62" s="144">
        <f t="shared" ref="M62" si="33">COUNTIF(M41:M61,1)</f>
        <v>0</v>
      </c>
      <c r="N62" s="144">
        <f t="shared" ref="N62" si="34">COUNTIF(N41:N61,1)</f>
        <v>0</v>
      </c>
      <c r="O62" s="144">
        <f t="shared" ref="O62" si="35">COUNTIF(O41:O61,1)</f>
        <v>0</v>
      </c>
      <c r="P62" s="144">
        <f t="shared" ref="P62" si="36">COUNTIF(P41:P61,1)</f>
        <v>0</v>
      </c>
      <c r="Q62" s="144">
        <f t="shared" si="23"/>
        <v>0</v>
      </c>
      <c r="R62" s="144">
        <f t="shared" si="23"/>
        <v>0</v>
      </c>
      <c r="S62" s="144">
        <f t="shared" si="23"/>
        <v>0</v>
      </c>
      <c r="T62" s="144">
        <f t="shared" si="23"/>
        <v>0</v>
      </c>
      <c r="U62" s="144">
        <f t="shared" si="23"/>
        <v>0</v>
      </c>
      <c r="V62" s="144">
        <f t="shared" ref="V62:X62" si="37">COUNTIF(V41:V61,1)</f>
        <v>0</v>
      </c>
      <c r="W62" s="144">
        <f t="shared" si="37"/>
        <v>0</v>
      </c>
      <c r="X62" s="144">
        <f t="shared" si="37"/>
        <v>0</v>
      </c>
      <c r="Y62" s="144">
        <f>COUNTIF(Y41:Y61,1)</f>
        <v>0</v>
      </c>
      <c r="Z62" s="144">
        <f>COUNTIF(Z41:Z61,1)</f>
        <v>0</v>
      </c>
      <c r="AA62" s="144">
        <f>COUNTIF(AA41:AA61,1)</f>
        <v>0</v>
      </c>
      <c r="AB62" s="217">
        <f>SUM(C62:AA62)</f>
        <v>21</v>
      </c>
      <c r="AC62" s="218"/>
      <c r="AD62" s="218"/>
      <c r="AE62" s="218"/>
      <c r="AF62" s="219"/>
      <c r="AG62" s="158">
        <v>1</v>
      </c>
    </row>
    <row r="63" spans="1:33" ht="21.75" customHeight="1">
      <c r="B63" s="159">
        <v>2</v>
      </c>
      <c r="C63" s="81">
        <f>COUNTIF(C41:C61,2)</f>
        <v>0</v>
      </c>
      <c r="D63" s="81">
        <f t="shared" ref="D63:P63" si="38">COUNTIF(D41:D61,2)</f>
        <v>0</v>
      </c>
      <c r="E63" s="81">
        <f t="shared" si="38"/>
        <v>0</v>
      </c>
      <c r="F63" s="81">
        <f t="shared" si="38"/>
        <v>0</v>
      </c>
      <c r="G63" s="81">
        <f t="shared" si="38"/>
        <v>0</v>
      </c>
      <c r="H63" s="81">
        <f t="shared" si="38"/>
        <v>0</v>
      </c>
      <c r="I63" s="81">
        <f t="shared" si="38"/>
        <v>0</v>
      </c>
      <c r="J63" s="81">
        <f t="shared" si="38"/>
        <v>0</v>
      </c>
      <c r="K63" s="81">
        <f t="shared" si="38"/>
        <v>0</v>
      </c>
      <c r="L63" s="81">
        <f t="shared" si="38"/>
        <v>0</v>
      </c>
      <c r="M63" s="81">
        <f t="shared" si="38"/>
        <v>0</v>
      </c>
      <c r="N63" s="81">
        <f t="shared" si="38"/>
        <v>0</v>
      </c>
      <c r="O63" s="81">
        <f t="shared" si="38"/>
        <v>0</v>
      </c>
      <c r="P63" s="81">
        <f t="shared" si="38"/>
        <v>0</v>
      </c>
      <c r="Q63" s="81">
        <f t="shared" ref="Q63:AA63" si="39">COUNTIF(Q41:Q61,2)</f>
        <v>0</v>
      </c>
      <c r="R63" s="81">
        <f t="shared" si="39"/>
        <v>0</v>
      </c>
      <c r="S63" s="81">
        <f t="shared" si="39"/>
        <v>0</v>
      </c>
      <c r="T63" s="81">
        <f t="shared" si="39"/>
        <v>0</v>
      </c>
      <c r="U63" s="81">
        <f t="shared" si="39"/>
        <v>0</v>
      </c>
      <c r="V63" s="81">
        <f t="shared" ref="V63:X63" si="40">COUNTIF(V41:V61,2)</f>
        <v>0</v>
      </c>
      <c r="W63" s="81">
        <f t="shared" si="40"/>
        <v>0</v>
      </c>
      <c r="X63" s="81">
        <f t="shared" si="40"/>
        <v>0</v>
      </c>
      <c r="Y63" s="81">
        <f t="shared" si="39"/>
        <v>0</v>
      </c>
      <c r="Z63" s="81">
        <f t="shared" si="39"/>
        <v>0</v>
      </c>
      <c r="AA63" s="81">
        <f t="shared" si="39"/>
        <v>0</v>
      </c>
      <c r="AB63" s="220">
        <f>SUM(C63:AA63)</f>
        <v>0</v>
      </c>
      <c r="AC63" s="221"/>
      <c r="AD63" s="221"/>
      <c r="AE63" s="221"/>
      <c r="AF63" s="222"/>
      <c r="AG63" s="160">
        <v>2</v>
      </c>
    </row>
    <row r="64" spans="1:33" ht="21.75" customHeight="1">
      <c r="B64" s="159">
        <v>9</v>
      </c>
      <c r="C64" s="81">
        <f t="shared" ref="C64:U64" si="41">COUNTIF(C41:C61,9)</f>
        <v>0</v>
      </c>
      <c r="D64" s="81">
        <f t="shared" ref="D64:P64" si="42">COUNTIF(D41:D61,9)</f>
        <v>0</v>
      </c>
      <c r="E64" s="81">
        <f t="shared" si="42"/>
        <v>0</v>
      </c>
      <c r="F64" s="81">
        <f t="shared" si="42"/>
        <v>0</v>
      </c>
      <c r="G64" s="81">
        <f t="shared" si="42"/>
        <v>0</v>
      </c>
      <c r="H64" s="81">
        <f t="shared" si="42"/>
        <v>0</v>
      </c>
      <c r="I64" s="81">
        <f t="shared" si="42"/>
        <v>0</v>
      </c>
      <c r="J64" s="81">
        <f t="shared" si="42"/>
        <v>0</v>
      </c>
      <c r="K64" s="81">
        <f t="shared" si="42"/>
        <v>0</v>
      </c>
      <c r="L64" s="81">
        <f t="shared" si="42"/>
        <v>0</v>
      </c>
      <c r="M64" s="81">
        <f t="shared" si="42"/>
        <v>0</v>
      </c>
      <c r="N64" s="81">
        <f t="shared" si="42"/>
        <v>0</v>
      </c>
      <c r="O64" s="81">
        <f t="shared" si="42"/>
        <v>0</v>
      </c>
      <c r="P64" s="81">
        <f t="shared" si="42"/>
        <v>0</v>
      </c>
      <c r="Q64" s="81">
        <f t="shared" si="41"/>
        <v>0</v>
      </c>
      <c r="R64" s="81">
        <f t="shared" si="41"/>
        <v>0</v>
      </c>
      <c r="S64" s="81">
        <f t="shared" si="41"/>
        <v>0</v>
      </c>
      <c r="T64" s="81">
        <f t="shared" si="41"/>
        <v>0</v>
      </c>
      <c r="U64" s="81">
        <f t="shared" si="41"/>
        <v>0</v>
      </c>
      <c r="V64" s="81">
        <f t="shared" ref="V64:X64" si="43">COUNTIF(V41:V61,9)</f>
        <v>0</v>
      </c>
      <c r="W64" s="81">
        <f t="shared" si="43"/>
        <v>0</v>
      </c>
      <c r="X64" s="81">
        <f t="shared" si="43"/>
        <v>0</v>
      </c>
      <c r="Y64" s="81">
        <f>COUNTIF(Y41:Y61,9)</f>
        <v>0</v>
      </c>
      <c r="Z64" s="81">
        <f>COUNTIF(Z41:Z61,9)</f>
        <v>0</v>
      </c>
      <c r="AA64" s="81">
        <f>COUNTIF(AA41:AA61,9)</f>
        <v>0</v>
      </c>
      <c r="AB64" s="220">
        <f>SUM(C64:AA64)</f>
        <v>0</v>
      </c>
      <c r="AC64" s="221"/>
      <c r="AD64" s="221"/>
      <c r="AE64" s="221"/>
      <c r="AF64" s="222"/>
      <c r="AG64" s="160">
        <v>9</v>
      </c>
    </row>
    <row r="65" spans="2:33" ht="21.75" customHeight="1">
      <c r="B65" s="159">
        <v>0</v>
      </c>
      <c r="C65" s="81">
        <f t="shared" ref="C65:U65" si="44">COUNTIF(C41:C61,0)</f>
        <v>0</v>
      </c>
      <c r="D65" s="81">
        <f t="shared" ref="D65:P65" si="45">COUNTIF(D41:D61,0)</f>
        <v>0</v>
      </c>
      <c r="E65" s="81">
        <f t="shared" si="45"/>
        <v>0</v>
      </c>
      <c r="F65" s="81">
        <f t="shared" si="45"/>
        <v>0</v>
      </c>
      <c r="G65" s="81">
        <f t="shared" si="45"/>
        <v>0</v>
      </c>
      <c r="H65" s="81">
        <f t="shared" si="45"/>
        <v>0</v>
      </c>
      <c r="I65" s="81">
        <f t="shared" si="45"/>
        <v>0</v>
      </c>
      <c r="J65" s="81">
        <f t="shared" si="45"/>
        <v>0</v>
      </c>
      <c r="K65" s="81">
        <f t="shared" si="45"/>
        <v>0</v>
      </c>
      <c r="L65" s="81">
        <f t="shared" si="45"/>
        <v>0</v>
      </c>
      <c r="M65" s="81">
        <f t="shared" si="45"/>
        <v>0</v>
      </c>
      <c r="N65" s="81">
        <f t="shared" si="45"/>
        <v>0</v>
      </c>
      <c r="O65" s="81">
        <f t="shared" si="45"/>
        <v>0</v>
      </c>
      <c r="P65" s="81">
        <f t="shared" si="45"/>
        <v>0</v>
      </c>
      <c r="Q65" s="81">
        <f t="shared" si="44"/>
        <v>0</v>
      </c>
      <c r="R65" s="81">
        <f t="shared" si="44"/>
        <v>0</v>
      </c>
      <c r="S65" s="81">
        <f t="shared" si="44"/>
        <v>0</v>
      </c>
      <c r="T65" s="81">
        <f t="shared" si="44"/>
        <v>0</v>
      </c>
      <c r="U65" s="81">
        <f t="shared" si="44"/>
        <v>0</v>
      </c>
      <c r="V65" s="81">
        <f t="shared" ref="V65:X65" si="46">COUNTIF(V41:V61,0)</f>
        <v>0</v>
      </c>
      <c r="W65" s="81">
        <f t="shared" si="46"/>
        <v>0</v>
      </c>
      <c r="X65" s="81">
        <f t="shared" si="46"/>
        <v>0</v>
      </c>
      <c r="Y65" s="81">
        <f>COUNTIF(Y41:Y61,0)</f>
        <v>0</v>
      </c>
      <c r="Z65" s="81">
        <f>COUNTIF(Z41:Z61,0)</f>
        <v>0</v>
      </c>
      <c r="AA65" s="81">
        <f>COUNTIF(AA41:AA61,0)</f>
        <v>0</v>
      </c>
      <c r="AB65" s="220">
        <f>SUM(C65:AA65)</f>
        <v>0</v>
      </c>
      <c r="AC65" s="221"/>
      <c r="AD65" s="221"/>
      <c r="AE65" s="221"/>
      <c r="AF65" s="222"/>
      <c r="AG65" s="160">
        <v>0</v>
      </c>
    </row>
    <row r="66" spans="2:33" ht="21.75" customHeight="1">
      <c r="B66" s="159" t="s">
        <v>12</v>
      </c>
      <c r="C66" s="81">
        <f>COUNTIF(C41:C61,"A")</f>
        <v>0</v>
      </c>
      <c r="D66" s="81">
        <f t="shared" ref="D66:AA66" si="47">COUNTIF(D41:D61,"A")</f>
        <v>0</v>
      </c>
      <c r="E66" s="81">
        <f t="shared" si="47"/>
        <v>0</v>
      </c>
      <c r="F66" s="81">
        <f t="shared" si="47"/>
        <v>0</v>
      </c>
      <c r="G66" s="81">
        <f t="shared" si="47"/>
        <v>0</v>
      </c>
      <c r="H66" s="81">
        <f t="shared" si="47"/>
        <v>0</v>
      </c>
      <c r="I66" s="81">
        <f t="shared" si="47"/>
        <v>0</v>
      </c>
      <c r="J66" s="81">
        <f t="shared" si="47"/>
        <v>0</v>
      </c>
      <c r="K66" s="81">
        <f t="shared" si="47"/>
        <v>0</v>
      </c>
      <c r="L66" s="81">
        <f t="shared" si="47"/>
        <v>0</v>
      </c>
      <c r="M66" s="81">
        <f t="shared" si="47"/>
        <v>0</v>
      </c>
      <c r="N66" s="81">
        <f t="shared" si="47"/>
        <v>0</v>
      </c>
      <c r="O66" s="81">
        <f t="shared" si="47"/>
        <v>0</v>
      </c>
      <c r="P66" s="81">
        <f t="shared" si="47"/>
        <v>0</v>
      </c>
      <c r="Q66" s="81">
        <f t="shared" si="47"/>
        <v>0</v>
      </c>
      <c r="R66" s="81">
        <f t="shared" si="47"/>
        <v>0</v>
      </c>
      <c r="S66" s="81">
        <f t="shared" si="47"/>
        <v>0</v>
      </c>
      <c r="T66" s="81">
        <f t="shared" si="47"/>
        <v>0</v>
      </c>
      <c r="U66" s="81">
        <f t="shared" si="47"/>
        <v>0</v>
      </c>
      <c r="V66" s="81">
        <f t="shared" si="47"/>
        <v>0</v>
      </c>
      <c r="W66" s="81">
        <f t="shared" si="47"/>
        <v>0</v>
      </c>
      <c r="X66" s="81">
        <f t="shared" si="47"/>
        <v>0</v>
      </c>
      <c r="Y66" s="81">
        <f t="shared" si="47"/>
        <v>0</v>
      </c>
      <c r="Z66" s="81">
        <f t="shared" si="47"/>
        <v>0</v>
      </c>
      <c r="AA66" s="81">
        <f t="shared" si="47"/>
        <v>0</v>
      </c>
      <c r="AB66" s="220">
        <f>SUM(C66:AA66)</f>
        <v>0</v>
      </c>
      <c r="AC66" s="221"/>
      <c r="AD66" s="221"/>
      <c r="AE66" s="221"/>
      <c r="AF66" s="222"/>
      <c r="AG66" s="160" t="s">
        <v>12</v>
      </c>
    </row>
    <row r="67" spans="2:33" ht="21.75" customHeight="1" thickBot="1">
      <c r="B67" s="161" t="s">
        <v>19</v>
      </c>
      <c r="C67" s="162">
        <f>(C62+C63)/SUM(C62:C65)</f>
        <v>1</v>
      </c>
      <c r="D67" s="162" t="e">
        <f t="shared" ref="D67:AA67" si="48">(D62+D63)/SUM(D62:D65)</f>
        <v>#DIV/0!</v>
      </c>
      <c r="E67" s="162" t="e">
        <f t="shared" si="48"/>
        <v>#DIV/0!</v>
      </c>
      <c r="F67" s="162" t="e">
        <f t="shared" si="48"/>
        <v>#DIV/0!</v>
      </c>
      <c r="G67" s="162" t="e">
        <f t="shared" si="48"/>
        <v>#DIV/0!</v>
      </c>
      <c r="H67" s="162" t="e">
        <f t="shared" si="48"/>
        <v>#DIV/0!</v>
      </c>
      <c r="I67" s="162" t="e">
        <f t="shared" si="48"/>
        <v>#DIV/0!</v>
      </c>
      <c r="J67" s="162" t="e">
        <f t="shared" si="48"/>
        <v>#DIV/0!</v>
      </c>
      <c r="K67" s="162" t="e">
        <f t="shared" si="48"/>
        <v>#DIV/0!</v>
      </c>
      <c r="L67" s="162" t="e">
        <f t="shared" si="48"/>
        <v>#DIV/0!</v>
      </c>
      <c r="M67" s="162" t="e">
        <f t="shared" si="48"/>
        <v>#DIV/0!</v>
      </c>
      <c r="N67" s="162" t="e">
        <f t="shared" si="48"/>
        <v>#DIV/0!</v>
      </c>
      <c r="O67" s="162" t="e">
        <f t="shared" si="48"/>
        <v>#DIV/0!</v>
      </c>
      <c r="P67" s="162" t="e">
        <f t="shared" si="48"/>
        <v>#DIV/0!</v>
      </c>
      <c r="Q67" s="162" t="e">
        <f t="shared" si="48"/>
        <v>#DIV/0!</v>
      </c>
      <c r="R67" s="162" t="e">
        <f t="shared" si="48"/>
        <v>#DIV/0!</v>
      </c>
      <c r="S67" s="162" t="e">
        <f t="shared" si="48"/>
        <v>#DIV/0!</v>
      </c>
      <c r="T67" s="162" t="e">
        <f t="shared" si="48"/>
        <v>#DIV/0!</v>
      </c>
      <c r="U67" s="162" t="e">
        <f t="shared" si="48"/>
        <v>#DIV/0!</v>
      </c>
      <c r="V67" s="162" t="e">
        <f t="shared" si="48"/>
        <v>#DIV/0!</v>
      </c>
      <c r="W67" s="162" t="e">
        <f t="shared" si="48"/>
        <v>#DIV/0!</v>
      </c>
      <c r="X67" s="162" t="e">
        <f t="shared" si="48"/>
        <v>#DIV/0!</v>
      </c>
      <c r="Y67" s="162" t="e">
        <f t="shared" si="48"/>
        <v>#DIV/0!</v>
      </c>
      <c r="Z67" s="162" t="e">
        <f t="shared" si="48"/>
        <v>#DIV/0!</v>
      </c>
      <c r="AA67" s="162" t="e">
        <f t="shared" si="48"/>
        <v>#DIV/0!</v>
      </c>
      <c r="AB67" s="216">
        <f>(AB62+AB63)/SUM(AB62:AF65)</f>
        <v>1</v>
      </c>
      <c r="AC67" s="216"/>
      <c r="AD67" s="216"/>
      <c r="AE67" s="216"/>
      <c r="AF67" s="216"/>
      <c r="AG67" s="163" t="s">
        <v>19</v>
      </c>
    </row>
    <row r="68" spans="2:33" s="71" customFormat="1" ht="144" customHeight="1">
      <c r="B68" s="72"/>
      <c r="C68" s="70" t="str">
        <f>C3</f>
        <v>Elève  a</v>
      </c>
      <c r="D68" s="70" t="str">
        <f t="shared" ref="D68:AA68" si="49">D3</f>
        <v>B b</v>
      </c>
      <c r="E68" s="70" t="str">
        <f t="shared" si="49"/>
        <v>C c</v>
      </c>
      <c r="F68" s="70" t="str">
        <f t="shared" si="49"/>
        <v>D d</v>
      </c>
      <c r="G68" s="70" t="str">
        <f t="shared" si="49"/>
        <v>E e</v>
      </c>
      <c r="H68" s="70" t="str">
        <f t="shared" si="49"/>
        <v>F f</v>
      </c>
      <c r="I68" s="70" t="str">
        <f t="shared" si="49"/>
        <v>G g</v>
      </c>
      <c r="J68" s="70" t="str">
        <f t="shared" si="49"/>
        <v>H h</v>
      </c>
      <c r="K68" s="70" t="str">
        <f t="shared" si="49"/>
        <v>I i</v>
      </c>
      <c r="L68" s="70" t="str">
        <f t="shared" si="49"/>
        <v>J j</v>
      </c>
      <c r="M68" s="70" t="str">
        <f t="shared" si="49"/>
        <v>K k</v>
      </c>
      <c r="N68" s="70" t="str">
        <f t="shared" si="49"/>
        <v>L l</v>
      </c>
      <c r="O68" s="70" t="str">
        <f t="shared" si="49"/>
        <v>M m</v>
      </c>
      <c r="P68" s="70" t="str">
        <f t="shared" si="49"/>
        <v>N n</v>
      </c>
      <c r="Q68" s="70" t="str">
        <f t="shared" si="49"/>
        <v>O o</v>
      </c>
      <c r="R68" s="70" t="str">
        <f t="shared" si="49"/>
        <v>P p</v>
      </c>
      <c r="S68" s="70" t="str">
        <f t="shared" si="49"/>
        <v>Q q</v>
      </c>
      <c r="T68" s="70" t="str">
        <f t="shared" si="49"/>
        <v>R r</v>
      </c>
      <c r="U68" s="70" t="str">
        <f t="shared" si="49"/>
        <v>S s</v>
      </c>
      <c r="V68" s="70" t="str">
        <f t="shared" ref="V68:X68" si="50">V3</f>
        <v>S s</v>
      </c>
      <c r="W68" s="70" t="str">
        <f t="shared" si="50"/>
        <v>S s</v>
      </c>
      <c r="X68" s="70" t="str">
        <f t="shared" si="50"/>
        <v>S s</v>
      </c>
      <c r="Y68" s="70" t="str">
        <f t="shared" si="49"/>
        <v>T t</v>
      </c>
      <c r="Z68" s="70" t="str">
        <f t="shared" si="49"/>
        <v>U u</v>
      </c>
      <c r="AA68" s="70" t="str">
        <f t="shared" si="49"/>
        <v>V V</v>
      </c>
    </row>
    <row r="69" spans="2:33" s="71" customFormat="1" ht="48.75" customHeight="1">
      <c r="B69" s="79"/>
      <c r="C69" s="78">
        <f>Classe!$B10</f>
        <v>1</v>
      </c>
      <c r="D69" s="78">
        <f>Classe!$B11</f>
        <v>2</v>
      </c>
      <c r="E69" s="78">
        <f>Classe!$B12</f>
        <v>3</v>
      </c>
      <c r="F69" s="78">
        <f>Classe!$B13</f>
        <v>4</v>
      </c>
      <c r="G69" s="78">
        <f>Classe!$B14</f>
        <v>5</v>
      </c>
      <c r="H69" s="78">
        <f>Classe!$B15</f>
        <v>6</v>
      </c>
      <c r="I69" s="78">
        <f>Classe!$B16</f>
        <v>7</v>
      </c>
      <c r="J69" s="78">
        <f>Classe!$B17</f>
        <v>8</v>
      </c>
      <c r="K69" s="78">
        <f>Classe!$B18</f>
        <v>9</v>
      </c>
      <c r="L69" s="78">
        <f>Classe!$B19</f>
        <v>10</v>
      </c>
      <c r="M69" s="78">
        <f>Classe!$B20</f>
        <v>11</v>
      </c>
      <c r="N69" s="78">
        <f>Classe!$B21</f>
        <v>12</v>
      </c>
      <c r="O69" s="78">
        <f>Classe!$B22</f>
        <v>13</v>
      </c>
      <c r="P69" s="78">
        <f>Classe!$B23</f>
        <v>14</v>
      </c>
      <c r="Q69" s="78">
        <f>Classe!$B24</f>
        <v>15</v>
      </c>
      <c r="R69" s="78">
        <f>Classe!$B25</f>
        <v>16</v>
      </c>
      <c r="S69" s="78">
        <f>Classe!$B26</f>
        <v>17</v>
      </c>
      <c r="T69" s="78">
        <f>Classe!$B27</f>
        <v>18</v>
      </c>
      <c r="U69" s="78">
        <f>Classe!$B28</f>
        <v>19</v>
      </c>
      <c r="V69" s="78">
        <f>Classe!$B28</f>
        <v>19</v>
      </c>
      <c r="W69" s="78">
        <f>Classe!$B28</f>
        <v>19</v>
      </c>
      <c r="X69" s="78">
        <f>Classe!$B28</f>
        <v>19</v>
      </c>
      <c r="Y69" s="78">
        <f>Classe!$B29</f>
        <v>20</v>
      </c>
      <c r="Z69" s="78">
        <f>Classe!$B30</f>
        <v>21</v>
      </c>
      <c r="AA69" s="78">
        <f>Classe!$B31</f>
        <v>22</v>
      </c>
      <c r="AB69" s="215"/>
      <c r="AC69" s="215"/>
      <c r="AD69" s="215"/>
      <c r="AE69" s="215"/>
      <c r="AF69" s="215"/>
      <c r="AG69" s="215"/>
    </row>
  </sheetData>
  <sheetProtection selectLockedCells="1" selectUnlockedCells="1"/>
  <mergeCells count="87">
    <mergeCell ref="AB2:AG2"/>
    <mergeCell ref="C3:C4"/>
    <mergeCell ref="D3:D4"/>
    <mergeCell ref="E3:E4"/>
    <mergeCell ref="F3:F4"/>
    <mergeCell ref="G3:G4"/>
    <mergeCell ref="AG3:AG4"/>
    <mergeCell ref="AB3:AB4"/>
    <mergeCell ref="AD3:AD4"/>
    <mergeCell ref="AC3:AC4"/>
    <mergeCell ref="H3:H4"/>
    <mergeCell ref="I3:I4"/>
    <mergeCell ref="J3:J4"/>
    <mergeCell ref="B3:B4"/>
    <mergeCell ref="U3:U4"/>
    <mergeCell ref="Y3:Y4"/>
    <mergeCell ref="Z3:Z4"/>
    <mergeCell ref="AA3:AA4"/>
    <mergeCell ref="O3:O4"/>
    <mergeCell ref="P3:P4"/>
    <mergeCell ref="Q3:Q4"/>
    <mergeCell ref="R3:R4"/>
    <mergeCell ref="S3:S4"/>
    <mergeCell ref="T3:T4"/>
    <mergeCell ref="K3:K4"/>
    <mergeCell ref="L3:L4"/>
    <mergeCell ref="M3:M4"/>
    <mergeCell ref="N3:N4"/>
    <mergeCell ref="V3:V4"/>
    <mergeCell ref="AB32:AF32"/>
    <mergeCell ref="AB34:AF34"/>
    <mergeCell ref="AE3:AE4"/>
    <mergeCell ref="AF3:AF4"/>
    <mergeCell ref="W3:W4"/>
    <mergeCell ref="X3:X4"/>
    <mergeCell ref="AB35:AF35"/>
    <mergeCell ref="AB36:AF36"/>
    <mergeCell ref="AB37:AF37"/>
    <mergeCell ref="C39:C40"/>
    <mergeCell ref="D39:D40"/>
    <mergeCell ref="E39:E40"/>
    <mergeCell ref="F39:F40"/>
    <mergeCell ref="AF39:AF40"/>
    <mergeCell ref="H39:H40"/>
    <mergeCell ref="J39:J40"/>
    <mergeCell ref="B39:B40"/>
    <mergeCell ref="V39:V40"/>
    <mergeCell ref="W39:W40"/>
    <mergeCell ref="X39:X40"/>
    <mergeCell ref="AB33:AF33"/>
    <mergeCell ref="N39:N40"/>
    <mergeCell ref="O39:O40"/>
    <mergeCell ref="P39:P40"/>
    <mergeCell ref="Q39:Q40"/>
    <mergeCell ref="R39:R40"/>
    <mergeCell ref="S39:S40"/>
    <mergeCell ref="K39:K40"/>
    <mergeCell ref="L39:L40"/>
    <mergeCell ref="M39:M40"/>
    <mergeCell ref="I39:I40"/>
    <mergeCell ref="G39:G40"/>
    <mergeCell ref="AG39:AG40"/>
    <mergeCell ref="T39:T40"/>
    <mergeCell ref="U39:U40"/>
    <mergeCell ref="Y39:Y40"/>
    <mergeCell ref="Z39:Z40"/>
    <mergeCell ref="AA39:AA40"/>
    <mergeCell ref="AB39:AB40"/>
    <mergeCell ref="AC39:AC40"/>
    <mergeCell ref="AD39:AD40"/>
    <mergeCell ref="AE39:AE40"/>
    <mergeCell ref="AB69:AG69"/>
    <mergeCell ref="AB67:AF67"/>
    <mergeCell ref="AB62:AF62"/>
    <mergeCell ref="AB63:AF63"/>
    <mergeCell ref="AB64:AF64"/>
    <mergeCell ref="AB65:AF65"/>
    <mergeCell ref="AB66:AF66"/>
    <mergeCell ref="A45:A53"/>
    <mergeCell ref="A54:A56"/>
    <mergeCell ref="A57:A59"/>
    <mergeCell ref="A60:A61"/>
    <mergeCell ref="A5:A13"/>
    <mergeCell ref="A14:A18"/>
    <mergeCell ref="A19:A26"/>
    <mergeCell ref="A27:A31"/>
    <mergeCell ref="A41:A44"/>
  </mergeCells>
  <conditionalFormatting sqref="C37:AA37 C67:AA67">
    <cfRule type="cellIs" dxfId="12" priority="1" stopIfTrue="1" operator="lessThan">
      <formula>0.33</formula>
    </cfRule>
    <cfRule type="cellIs" dxfId="11" priority="2" stopIfTrue="1" operator="between">
      <formula>0.51</formula>
      <formula>0.74</formula>
    </cfRule>
    <cfRule type="cellIs" dxfId="10" priority="3" stopIfTrue="1" operator="between">
      <formula>0.33</formula>
      <formula>0.5</formula>
    </cfRule>
  </conditionalFormatting>
  <conditionalFormatting sqref="AG41:AG61">
    <cfRule type="cellIs" dxfId="9" priority="7" stopIfTrue="1" operator="between">
      <formula>0.33</formula>
      <formula>0.49</formula>
    </cfRule>
    <cfRule type="cellIs" dxfId="8" priority="8" stopIfTrue="1" operator="between">
      <formula>0.5</formula>
      <formula>0.74</formula>
    </cfRule>
    <cfRule type="cellIs" dxfId="7" priority="9" stopIfTrue="1" operator="greaterThan">
      <formula>0.74</formula>
    </cfRule>
  </conditionalFormatting>
  <conditionalFormatting sqref="AG5:AG31">
    <cfRule type="cellIs" dxfId="6" priority="10" stopIfTrue="1" operator="between">
      <formula>0.2</formula>
      <formula>0.49</formula>
    </cfRule>
    <cfRule type="cellIs" dxfId="5" priority="11" stopIfTrue="1" operator="between">
      <formula>0.5</formula>
      <formula>0.79</formula>
    </cfRule>
    <cfRule type="cellIs" dxfId="4" priority="12" stopIfTrue="1" operator="greaterThan">
      <formula>0.8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9"/>
  <sheetViews>
    <sheetView showGridLines="0" topLeftCell="A2" zoomScaleNormal="100" workbookViewId="0">
      <selection activeCell="U28" sqref="U28"/>
    </sheetView>
  </sheetViews>
  <sheetFormatPr baseColWidth="10" defaultRowHeight="13"/>
  <cols>
    <col min="1" max="1" width="27.5" style="11" customWidth="1"/>
    <col min="2" max="2" width="8.33203125" style="12" customWidth="1"/>
    <col min="3" max="5" width="5.1640625" style="13" customWidth="1"/>
    <col min="6" max="7" width="5.1640625" customWidth="1"/>
    <col min="8" max="8" width="9" style="13" customWidth="1"/>
    <col min="9" max="9" width="11" style="13" customWidth="1"/>
    <col min="10" max="10" width="5.5" customWidth="1"/>
    <col min="11" max="11" width="27.5" customWidth="1"/>
    <col min="12" max="12" width="6.1640625" customWidth="1"/>
    <col min="13" max="13" width="5.6640625" customWidth="1"/>
    <col min="14" max="17" width="3" customWidth="1"/>
    <col min="18" max="19" width="11.5" customWidth="1"/>
    <col min="21" max="21" width="5.83203125" customWidth="1"/>
    <col min="22" max="24" width="3.6640625" customWidth="1"/>
  </cols>
  <sheetData>
    <row r="1" spans="1:20" ht="20">
      <c r="A1" s="14" t="s">
        <v>0</v>
      </c>
      <c r="B1" s="15" t="str">
        <f>Classe!D2</f>
        <v>Ecole</v>
      </c>
      <c r="C1" s="17"/>
      <c r="D1" s="17"/>
      <c r="E1" s="17"/>
      <c r="F1" s="16"/>
      <c r="G1" s="16"/>
      <c r="H1" s="17"/>
      <c r="I1" s="18"/>
    </row>
    <row r="2" spans="1:20" ht="20">
      <c r="A2" s="19" t="s">
        <v>1</v>
      </c>
      <c r="B2" s="20" t="str">
        <f>Classe!D3</f>
        <v>Epinay-sur-Seine</v>
      </c>
      <c r="C2" s="22"/>
      <c r="D2" s="22"/>
      <c r="E2" s="22"/>
      <c r="F2" s="21"/>
      <c r="G2" s="21"/>
      <c r="H2" s="22"/>
      <c r="I2" s="23"/>
    </row>
    <row r="3" spans="1:20" ht="20">
      <c r="A3" s="19" t="s">
        <v>3</v>
      </c>
      <c r="B3" s="24">
        <f>Classe!D4</f>
        <v>0</v>
      </c>
      <c r="C3" s="22"/>
      <c r="D3" s="22"/>
      <c r="E3" s="22"/>
      <c r="F3" s="21"/>
      <c r="G3" s="21"/>
      <c r="H3" s="22"/>
      <c r="I3" s="23"/>
    </row>
    <row r="4" spans="1:20" ht="21" thickBot="1">
      <c r="A4" s="25" t="s">
        <v>9</v>
      </c>
      <c r="B4" s="26" t="s">
        <v>145</v>
      </c>
      <c r="C4" s="28"/>
      <c r="D4" s="28"/>
      <c r="E4" s="28"/>
      <c r="F4" s="27"/>
      <c r="G4" s="27"/>
      <c r="H4" s="28"/>
      <c r="I4" s="29"/>
    </row>
    <row r="6" spans="1:20" ht="14" thickBot="1">
      <c r="K6" s="30" t="s">
        <v>22</v>
      </c>
      <c r="L6" s="31">
        <v>2</v>
      </c>
      <c r="M6" t="s">
        <v>161</v>
      </c>
    </row>
    <row r="7" spans="1:20" ht="14" thickBot="1">
      <c r="K7" s="267" t="str">
        <f>HLOOKUP(N__élève,math,2)</f>
        <v>B b</v>
      </c>
      <c r="L7" s="267"/>
      <c r="M7" s="267"/>
      <c r="N7" s="267"/>
      <c r="O7" s="267"/>
      <c r="P7" s="267"/>
      <c r="Q7" s="267"/>
      <c r="R7" s="267"/>
      <c r="S7" s="267"/>
    </row>
    <row r="8" spans="1:20" ht="26" thickBot="1">
      <c r="A8" s="268" t="s">
        <v>11</v>
      </c>
      <c r="B8" s="268"/>
      <c r="C8" s="179">
        <v>1</v>
      </c>
      <c r="D8" s="179">
        <v>2</v>
      </c>
      <c r="E8" s="179">
        <v>9</v>
      </c>
      <c r="F8" s="179">
        <v>0</v>
      </c>
      <c r="G8" s="179" t="s">
        <v>151</v>
      </c>
      <c r="H8" s="179"/>
      <c r="T8" s="203" t="s">
        <v>160</v>
      </c>
    </row>
    <row r="9" spans="1:20" s="58" customFormat="1" ht="53" thickBot="1">
      <c r="A9" s="102" t="s">
        <v>14</v>
      </c>
      <c r="B9" s="168" t="s">
        <v>138</v>
      </c>
      <c r="C9" s="83" t="s">
        <v>24</v>
      </c>
      <c r="D9" s="83" t="s">
        <v>143</v>
      </c>
      <c r="E9" s="84" t="s">
        <v>25</v>
      </c>
      <c r="F9" s="85" t="s">
        <v>26</v>
      </c>
      <c r="G9" s="164" t="s">
        <v>151</v>
      </c>
      <c r="H9" s="86" t="s">
        <v>27</v>
      </c>
      <c r="I9" s="178">
        <f>Saisie!AB37</f>
        <v>0.96</v>
      </c>
      <c r="J9" s="69"/>
      <c r="K9" s="189" t="s">
        <v>14</v>
      </c>
      <c r="L9" s="190" t="s">
        <v>138</v>
      </c>
      <c r="M9" s="191">
        <f>N__élève</f>
        <v>2</v>
      </c>
      <c r="N9" s="192" t="s">
        <v>156</v>
      </c>
      <c r="O9" s="192" t="s">
        <v>157</v>
      </c>
      <c r="P9" s="192" t="s">
        <v>158</v>
      </c>
      <c r="Q9" s="192" t="s">
        <v>159</v>
      </c>
      <c r="R9" s="193" t="s">
        <v>28</v>
      </c>
      <c r="S9" s="194" t="s">
        <v>27</v>
      </c>
      <c r="T9" s="202">
        <f>SUM(N10:O36)/SUM(N10:Q36)</f>
        <v>0</v>
      </c>
    </row>
    <row r="10" spans="1:20" ht="14" customHeight="1">
      <c r="A10" s="277" t="s">
        <v>15</v>
      </c>
      <c r="B10" s="169">
        <v>1</v>
      </c>
      <c r="C10" s="165">
        <f>Saisie!AB5</f>
        <v>1</v>
      </c>
      <c r="D10" s="67">
        <f>Saisie!AC5</f>
        <v>0</v>
      </c>
      <c r="E10" s="67">
        <f>Saisie!AD5</f>
        <v>0</v>
      </c>
      <c r="F10" s="67">
        <f>Saisie!AE5</f>
        <v>0</v>
      </c>
      <c r="G10" s="172">
        <f>Saisie!AF5</f>
        <v>0</v>
      </c>
      <c r="H10" s="175">
        <f>Saisie!AG5</f>
        <v>1</v>
      </c>
      <c r="I10" s="273">
        <f>(SUM(C10:D18))/(SUM(C10:F18))</f>
        <v>0.875</v>
      </c>
      <c r="J10" s="32"/>
      <c r="K10" s="252" t="s">
        <v>15</v>
      </c>
      <c r="L10" s="88">
        <v>1</v>
      </c>
      <c r="M10" s="89">
        <f t="shared" ref="M10:M36" si="0">HLOOKUP(N__élève,math,L10+3)</f>
        <v>0</v>
      </c>
      <c r="N10" s="276">
        <f>COUNTIF(M10:M18,1)</f>
        <v>0</v>
      </c>
      <c r="O10" s="276">
        <f>COUNTIF(M10:M18,2)</f>
        <v>0</v>
      </c>
      <c r="P10" s="276">
        <f>COUNTIF(M10:M18,9)</f>
        <v>0</v>
      </c>
      <c r="Q10" s="276">
        <f>COUNTIF(M10:M18,0)</f>
        <v>9</v>
      </c>
      <c r="R10" s="269">
        <f>SUM(N10:O18)/SUM(N10:Q18)</f>
        <v>0</v>
      </c>
      <c r="S10" s="270">
        <f>I10</f>
        <v>0.875</v>
      </c>
    </row>
    <row r="11" spans="1:20" ht="14" customHeight="1">
      <c r="A11" s="278"/>
      <c r="B11" s="170">
        <v>2</v>
      </c>
      <c r="C11" s="166">
        <f>Saisie!AB6</f>
        <v>0</v>
      </c>
      <c r="D11" s="66">
        <f>Saisie!AC6</f>
        <v>0</v>
      </c>
      <c r="E11" s="66">
        <f>Saisie!AD6</f>
        <v>1</v>
      </c>
      <c r="F11" s="66">
        <f>Saisie!AE6</f>
        <v>0</v>
      </c>
      <c r="G11" s="173">
        <f>Saisie!AF6</f>
        <v>0</v>
      </c>
      <c r="H11" s="176">
        <f>Saisie!AG6</f>
        <v>0</v>
      </c>
      <c r="I11" s="274"/>
      <c r="J11" s="32"/>
      <c r="K11" s="253"/>
      <c r="L11" s="90">
        <v>2</v>
      </c>
      <c r="M11" s="91">
        <f t="shared" si="0"/>
        <v>0</v>
      </c>
      <c r="N11" s="247"/>
      <c r="O11" s="247"/>
      <c r="P11" s="247"/>
      <c r="Q11" s="247"/>
      <c r="R11" s="262"/>
      <c r="S11" s="271"/>
    </row>
    <row r="12" spans="1:20" ht="14" customHeight="1">
      <c r="A12" s="278"/>
      <c r="B12" s="170">
        <v>3</v>
      </c>
      <c r="C12" s="166">
        <f>Saisie!AB7</f>
        <v>1</v>
      </c>
      <c r="D12" s="66">
        <f>Saisie!AC7</f>
        <v>0</v>
      </c>
      <c r="E12" s="66">
        <f>Saisie!AD7</f>
        <v>0</v>
      </c>
      <c r="F12" s="66">
        <f>Saisie!AE7</f>
        <v>0</v>
      </c>
      <c r="G12" s="173">
        <f>Saisie!AF7</f>
        <v>0</v>
      </c>
      <c r="H12" s="176">
        <f>Saisie!AG7</f>
        <v>1</v>
      </c>
      <c r="I12" s="274"/>
      <c r="J12" s="32"/>
      <c r="K12" s="253"/>
      <c r="L12" s="90">
        <v>3</v>
      </c>
      <c r="M12" s="91">
        <f t="shared" si="0"/>
        <v>0</v>
      </c>
      <c r="N12" s="247"/>
      <c r="O12" s="247"/>
      <c r="P12" s="247"/>
      <c r="Q12" s="247"/>
      <c r="R12" s="262"/>
      <c r="S12" s="271"/>
    </row>
    <row r="13" spans="1:20" ht="14" customHeight="1">
      <c r="A13" s="278"/>
      <c r="B13" s="170">
        <v>4</v>
      </c>
      <c r="C13" s="166">
        <f>Saisie!AB8</f>
        <v>0</v>
      </c>
      <c r="D13" s="66">
        <f>Saisie!AC8</f>
        <v>1</v>
      </c>
      <c r="E13" s="66">
        <f>Saisie!AD8</f>
        <v>0</v>
      </c>
      <c r="F13" s="66">
        <f>Saisie!AE8</f>
        <v>0</v>
      </c>
      <c r="G13" s="173">
        <f>Saisie!AF8</f>
        <v>0</v>
      </c>
      <c r="H13" s="176">
        <f>Saisie!AG8</f>
        <v>1</v>
      </c>
      <c r="I13" s="274"/>
      <c r="J13" s="32"/>
      <c r="K13" s="253"/>
      <c r="L13" s="90">
        <v>4</v>
      </c>
      <c r="M13" s="91">
        <f t="shared" si="0"/>
        <v>0</v>
      </c>
      <c r="N13" s="247"/>
      <c r="O13" s="247"/>
      <c r="P13" s="247"/>
      <c r="Q13" s="247"/>
      <c r="R13" s="262"/>
      <c r="S13" s="271"/>
    </row>
    <row r="14" spans="1:20" ht="14" customHeight="1">
      <c r="A14" s="278"/>
      <c r="B14" s="170">
        <v>5</v>
      </c>
      <c r="C14" s="166">
        <f>Saisie!AB9</f>
        <v>1</v>
      </c>
      <c r="D14" s="66">
        <f>Saisie!AC9</f>
        <v>0</v>
      </c>
      <c r="E14" s="66">
        <f>Saisie!AD9</f>
        <v>0</v>
      </c>
      <c r="F14" s="66">
        <f>Saisie!AE9</f>
        <v>0</v>
      </c>
      <c r="G14" s="173">
        <f>Saisie!AF9</f>
        <v>0</v>
      </c>
      <c r="H14" s="176">
        <f>Saisie!AG9</f>
        <v>1</v>
      </c>
      <c r="I14" s="274"/>
      <c r="J14" s="32"/>
      <c r="K14" s="253"/>
      <c r="L14" s="90">
        <v>5</v>
      </c>
      <c r="M14" s="91">
        <f t="shared" si="0"/>
        <v>0</v>
      </c>
      <c r="N14" s="247"/>
      <c r="O14" s="247"/>
      <c r="P14" s="247"/>
      <c r="Q14" s="247"/>
      <c r="R14" s="262"/>
      <c r="S14" s="271"/>
    </row>
    <row r="15" spans="1:20" ht="14" customHeight="1">
      <c r="A15" s="278"/>
      <c r="B15" s="170">
        <v>6</v>
      </c>
      <c r="C15" s="166">
        <f>Saisie!AB10</f>
        <v>0</v>
      </c>
      <c r="D15" s="66">
        <f>Saisie!AC10</f>
        <v>1</v>
      </c>
      <c r="E15" s="66">
        <f>Saisie!AD10</f>
        <v>0</v>
      </c>
      <c r="F15" s="66">
        <f>Saisie!AE10</f>
        <v>0</v>
      </c>
      <c r="G15" s="173">
        <f>Saisie!AF10</f>
        <v>0</v>
      </c>
      <c r="H15" s="176">
        <f>Saisie!AG10</f>
        <v>1</v>
      </c>
      <c r="I15" s="274"/>
      <c r="J15" s="32"/>
      <c r="K15" s="253"/>
      <c r="L15" s="90">
        <v>6</v>
      </c>
      <c r="M15" s="91">
        <f t="shared" si="0"/>
        <v>0</v>
      </c>
      <c r="N15" s="247"/>
      <c r="O15" s="247"/>
      <c r="P15" s="247"/>
      <c r="Q15" s="247"/>
      <c r="R15" s="262"/>
      <c r="S15" s="271"/>
    </row>
    <row r="16" spans="1:20" ht="14" customHeight="1">
      <c r="A16" s="278"/>
      <c r="B16" s="170">
        <v>7</v>
      </c>
      <c r="C16" s="166">
        <f>Saisie!AB11</f>
        <v>1</v>
      </c>
      <c r="D16" s="66">
        <f>Saisie!AC11</f>
        <v>0</v>
      </c>
      <c r="E16" s="66">
        <f>Saisie!AD11</f>
        <v>0</v>
      </c>
      <c r="F16" s="66">
        <f>Saisie!AE11</f>
        <v>0</v>
      </c>
      <c r="G16" s="173">
        <f>Saisie!AF11</f>
        <v>0</v>
      </c>
      <c r="H16" s="176">
        <f>Saisie!AG11</f>
        <v>1</v>
      </c>
      <c r="I16" s="274"/>
      <c r="J16" s="32"/>
      <c r="K16" s="253"/>
      <c r="L16" s="90">
        <v>7</v>
      </c>
      <c r="M16" s="91">
        <f t="shared" si="0"/>
        <v>0</v>
      </c>
      <c r="N16" s="247"/>
      <c r="O16" s="247"/>
      <c r="P16" s="247"/>
      <c r="Q16" s="247"/>
      <c r="R16" s="262"/>
      <c r="S16" s="271"/>
    </row>
    <row r="17" spans="1:19" ht="14" customHeight="1">
      <c r="A17" s="278"/>
      <c r="B17" s="170">
        <v>8</v>
      </c>
      <c r="C17" s="166">
        <f>Saisie!AB12</f>
        <v>1</v>
      </c>
      <c r="D17" s="66">
        <f>Saisie!AC12</f>
        <v>0</v>
      </c>
      <c r="E17" s="66">
        <f>Saisie!AD12</f>
        <v>0</v>
      </c>
      <c r="F17" s="66">
        <f>Saisie!AE12</f>
        <v>0</v>
      </c>
      <c r="G17" s="173">
        <f>Saisie!AF12</f>
        <v>0</v>
      </c>
      <c r="H17" s="176">
        <f>Saisie!AG12</f>
        <v>1</v>
      </c>
      <c r="I17" s="274"/>
      <c r="J17" s="32"/>
      <c r="K17" s="253"/>
      <c r="L17" s="90">
        <v>8</v>
      </c>
      <c r="M17" s="91">
        <f t="shared" si="0"/>
        <v>0</v>
      </c>
      <c r="N17" s="247"/>
      <c r="O17" s="247"/>
      <c r="P17" s="247"/>
      <c r="Q17" s="247"/>
      <c r="R17" s="262"/>
      <c r="S17" s="271"/>
    </row>
    <row r="18" spans="1:19" ht="14" customHeight="1" thickBot="1">
      <c r="A18" s="279"/>
      <c r="B18" s="171">
        <v>9</v>
      </c>
      <c r="C18" s="167">
        <f>Saisie!AB13</f>
        <v>0</v>
      </c>
      <c r="D18" s="68">
        <f>Saisie!AC13</f>
        <v>0</v>
      </c>
      <c r="E18" s="68">
        <f>Saisie!AD13</f>
        <v>0</v>
      </c>
      <c r="F18" s="68">
        <f>Saisie!AE13</f>
        <v>0</v>
      </c>
      <c r="G18" s="174">
        <f>Saisie!AF13</f>
        <v>1</v>
      </c>
      <c r="H18" s="177" t="e">
        <f>Saisie!AG13</f>
        <v>#DIV/0!</v>
      </c>
      <c r="I18" s="275"/>
      <c r="J18" s="32"/>
      <c r="K18" s="254"/>
      <c r="L18" s="92">
        <v>9</v>
      </c>
      <c r="M18" s="93">
        <f t="shared" si="0"/>
        <v>0</v>
      </c>
      <c r="N18" s="248"/>
      <c r="O18" s="248"/>
      <c r="P18" s="248"/>
      <c r="Q18" s="248"/>
      <c r="R18" s="263"/>
      <c r="S18" s="272"/>
    </row>
    <row r="19" spans="1:19" ht="14" customHeight="1">
      <c r="A19" s="277" t="s">
        <v>16</v>
      </c>
      <c r="B19" s="169">
        <v>10</v>
      </c>
      <c r="C19" s="165">
        <f>Saisie!AB14</f>
        <v>1</v>
      </c>
      <c r="D19" s="67">
        <f>Saisie!AC14</f>
        <v>0</v>
      </c>
      <c r="E19" s="67">
        <f>Saisie!AD14</f>
        <v>0</v>
      </c>
      <c r="F19" s="67">
        <f>Saisie!AE14</f>
        <v>0</v>
      </c>
      <c r="G19" s="172">
        <f>Saisie!AF14</f>
        <v>0</v>
      </c>
      <c r="H19" s="175">
        <f>Saisie!AG14</f>
        <v>1</v>
      </c>
      <c r="I19" s="255">
        <f>(SUM(C19:D23))/(SUM(C19:F23))</f>
        <v>1</v>
      </c>
      <c r="J19" s="32"/>
      <c r="K19" s="252" t="s">
        <v>16</v>
      </c>
      <c r="L19" s="88">
        <v>10</v>
      </c>
      <c r="M19" s="89">
        <f t="shared" si="0"/>
        <v>0</v>
      </c>
      <c r="N19" s="276">
        <f>COUNTIF(M19:M23,1)</f>
        <v>0</v>
      </c>
      <c r="O19" s="276">
        <f>COUNTIF(M19:M23,2)</f>
        <v>0</v>
      </c>
      <c r="P19" s="276">
        <f>COUNTIF(M19:M23,9)</f>
        <v>0</v>
      </c>
      <c r="Q19" s="276">
        <f>COUNTIF(M19:M23,0)</f>
        <v>5</v>
      </c>
      <c r="R19" s="269">
        <f>SUM(N19:O23)/SUM(N19:Q23)</f>
        <v>0</v>
      </c>
      <c r="S19" s="264">
        <f>+I19</f>
        <v>1</v>
      </c>
    </row>
    <row r="20" spans="1:19" ht="14" customHeight="1">
      <c r="A20" s="278"/>
      <c r="B20" s="170">
        <v>11</v>
      </c>
      <c r="C20" s="166">
        <f>Saisie!AB15</f>
        <v>1</v>
      </c>
      <c r="D20" s="66">
        <f>Saisie!AC15</f>
        <v>0</v>
      </c>
      <c r="E20" s="66">
        <f>Saisie!AD15</f>
        <v>0</v>
      </c>
      <c r="F20" s="66">
        <f>Saisie!AE15</f>
        <v>0</v>
      </c>
      <c r="G20" s="173">
        <f>Saisie!AF15</f>
        <v>0</v>
      </c>
      <c r="H20" s="176">
        <f>Saisie!AG15</f>
        <v>1</v>
      </c>
      <c r="I20" s="256"/>
      <c r="J20" s="32"/>
      <c r="K20" s="253"/>
      <c r="L20" s="90">
        <v>11</v>
      </c>
      <c r="M20" s="91">
        <f t="shared" si="0"/>
        <v>0</v>
      </c>
      <c r="N20" s="247"/>
      <c r="O20" s="247"/>
      <c r="P20" s="247"/>
      <c r="Q20" s="247"/>
      <c r="R20" s="262"/>
      <c r="S20" s="265"/>
    </row>
    <row r="21" spans="1:19" ht="14" customHeight="1">
      <c r="A21" s="278"/>
      <c r="B21" s="170">
        <v>12</v>
      </c>
      <c r="C21" s="166">
        <f>Saisie!AB16</f>
        <v>1</v>
      </c>
      <c r="D21" s="66">
        <f>Saisie!AC16</f>
        <v>0</v>
      </c>
      <c r="E21" s="66">
        <f>Saisie!AD16</f>
        <v>0</v>
      </c>
      <c r="F21" s="66">
        <f>Saisie!AE16</f>
        <v>0</v>
      </c>
      <c r="G21" s="173">
        <f>Saisie!AF16</f>
        <v>0</v>
      </c>
      <c r="H21" s="176">
        <f>Saisie!AG16</f>
        <v>1</v>
      </c>
      <c r="I21" s="256"/>
      <c r="J21" s="32"/>
      <c r="K21" s="253"/>
      <c r="L21" s="90">
        <v>12</v>
      </c>
      <c r="M21" s="91">
        <f t="shared" si="0"/>
        <v>0</v>
      </c>
      <c r="N21" s="247"/>
      <c r="O21" s="247"/>
      <c r="P21" s="247"/>
      <c r="Q21" s="247"/>
      <c r="R21" s="262"/>
      <c r="S21" s="265"/>
    </row>
    <row r="22" spans="1:19" ht="14" customHeight="1">
      <c r="A22" s="278"/>
      <c r="B22" s="170">
        <v>13</v>
      </c>
      <c r="C22" s="166">
        <f>Saisie!AB17</f>
        <v>1</v>
      </c>
      <c r="D22" s="66">
        <f>Saisie!AC17</f>
        <v>0</v>
      </c>
      <c r="E22" s="66">
        <f>Saisie!AD17</f>
        <v>0</v>
      </c>
      <c r="F22" s="66">
        <f>Saisie!AE17</f>
        <v>0</v>
      </c>
      <c r="G22" s="173">
        <f>Saisie!AF17</f>
        <v>0</v>
      </c>
      <c r="H22" s="176">
        <f>Saisie!AG17</f>
        <v>1</v>
      </c>
      <c r="I22" s="256"/>
      <c r="J22" s="32"/>
      <c r="K22" s="253"/>
      <c r="L22" s="90">
        <v>13</v>
      </c>
      <c r="M22" s="91">
        <f t="shared" si="0"/>
        <v>0</v>
      </c>
      <c r="N22" s="247"/>
      <c r="O22" s="247"/>
      <c r="P22" s="247"/>
      <c r="Q22" s="247"/>
      <c r="R22" s="262"/>
      <c r="S22" s="265"/>
    </row>
    <row r="23" spans="1:19" ht="14" customHeight="1" thickBot="1">
      <c r="A23" s="279"/>
      <c r="B23" s="171">
        <v>14</v>
      </c>
      <c r="C23" s="167">
        <f>Saisie!AB18</f>
        <v>1</v>
      </c>
      <c r="D23" s="68">
        <f>Saisie!AC18</f>
        <v>0</v>
      </c>
      <c r="E23" s="68">
        <f>Saisie!AD18</f>
        <v>0</v>
      </c>
      <c r="F23" s="68">
        <f>Saisie!AE18</f>
        <v>0</v>
      </c>
      <c r="G23" s="174">
        <f>Saisie!AF18</f>
        <v>0</v>
      </c>
      <c r="H23" s="177">
        <f>Saisie!AG18</f>
        <v>1</v>
      </c>
      <c r="I23" s="257"/>
      <c r="J23" s="32"/>
      <c r="K23" s="254"/>
      <c r="L23" s="92">
        <v>14</v>
      </c>
      <c r="M23" s="93">
        <f t="shared" si="0"/>
        <v>0</v>
      </c>
      <c r="N23" s="248"/>
      <c r="O23" s="248"/>
      <c r="P23" s="248"/>
      <c r="Q23" s="248"/>
      <c r="R23" s="263"/>
      <c r="S23" s="266"/>
    </row>
    <row r="24" spans="1:19" ht="14" customHeight="1">
      <c r="A24" s="277" t="s">
        <v>17</v>
      </c>
      <c r="B24" s="169">
        <v>15</v>
      </c>
      <c r="C24" s="165">
        <f>Saisie!AB19</f>
        <v>1</v>
      </c>
      <c r="D24" s="67">
        <f>Saisie!AC19</f>
        <v>0</v>
      </c>
      <c r="E24" s="67">
        <f>Saisie!AD19</f>
        <v>0</v>
      </c>
      <c r="F24" s="67">
        <f>Saisie!AE19</f>
        <v>0</v>
      </c>
      <c r="G24" s="172">
        <f>Saisie!AF19</f>
        <v>0</v>
      </c>
      <c r="H24" s="175">
        <f>Saisie!AG19</f>
        <v>1</v>
      </c>
      <c r="I24" s="255">
        <f>(SUM(C24:D31))/(SUM(C24:F31))</f>
        <v>1</v>
      </c>
      <c r="J24" s="32"/>
      <c r="K24" s="252" t="s">
        <v>17</v>
      </c>
      <c r="L24" s="88">
        <v>15</v>
      </c>
      <c r="M24" s="89">
        <f t="shared" si="0"/>
        <v>0</v>
      </c>
      <c r="N24" s="244">
        <f>COUNTIF(M24:M31,1)</f>
        <v>0</v>
      </c>
      <c r="O24" s="244">
        <f>COUNTIF(M24:M31,2)</f>
        <v>0</v>
      </c>
      <c r="P24" s="244">
        <f>COUNTIF(M24:M31,9)</f>
        <v>0</v>
      </c>
      <c r="Q24" s="244">
        <f>COUNTIF(P24:P31,0)</f>
        <v>1</v>
      </c>
      <c r="R24" s="258">
        <f>SUM(N24:O31)/SUM(N24:Q31)</f>
        <v>0</v>
      </c>
      <c r="S24" s="264">
        <f>+I24</f>
        <v>1</v>
      </c>
    </row>
    <row r="25" spans="1:19" ht="14" customHeight="1">
      <c r="A25" s="278"/>
      <c r="B25" s="170">
        <v>16</v>
      </c>
      <c r="C25" s="166">
        <f>Saisie!AB20</f>
        <v>1</v>
      </c>
      <c r="D25" s="66">
        <f>Saisie!AC20</f>
        <v>0</v>
      </c>
      <c r="E25" s="66">
        <f>Saisie!AD20</f>
        <v>0</v>
      </c>
      <c r="F25" s="66">
        <f>Saisie!AE20</f>
        <v>0</v>
      </c>
      <c r="G25" s="173">
        <f>Saisie!AF20</f>
        <v>0</v>
      </c>
      <c r="H25" s="176">
        <f>Saisie!AG20</f>
        <v>1</v>
      </c>
      <c r="I25" s="256"/>
      <c r="J25" s="32"/>
      <c r="K25" s="253"/>
      <c r="L25" s="90">
        <v>16</v>
      </c>
      <c r="M25" s="91">
        <f t="shared" si="0"/>
        <v>0</v>
      </c>
      <c r="N25" s="245"/>
      <c r="O25" s="245"/>
      <c r="P25" s="245"/>
      <c r="Q25" s="245"/>
      <c r="R25" s="259"/>
      <c r="S25" s="265"/>
    </row>
    <row r="26" spans="1:19" ht="14" customHeight="1">
      <c r="A26" s="278"/>
      <c r="B26" s="170">
        <v>17</v>
      </c>
      <c r="C26" s="166">
        <f>Saisie!AB21</f>
        <v>1</v>
      </c>
      <c r="D26" s="66">
        <f>Saisie!AC21</f>
        <v>0</v>
      </c>
      <c r="E26" s="66">
        <f>Saisie!AD21</f>
        <v>0</v>
      </c>
      <c r="F26" s="66">
        <f>Saisie!AE21</f>
        <v>0</v>
      </c>
      <c r="G26" s="173">
        <f>Saisie!AF21</f>
        <v>0</v>
      </c>
      <c r="H26" s="176">
        <f>Saisie!AG21</f>
        <v>1</v>
      </c>
      <c r="I26" s="256"/>
      <c r="J26" s="32"/>
      <c r="K26" s="253"/>
      <c r="L26" s="90">
        <v>17</v>
      </c>
      <c r="M26" s="91">
        <f t="shared" si="0"/>
        <v>0</v>
      </c>
      <c r="N26" s="245"/>
      <c r="O26" s="245"/>
      <c r="P26" s="245"/>
      <c r="Q26" s="245"/>
      <c r="R26" s="259"/>
      <c r="S26" s="265"/>
    </row>
    <row r="27" spans="1:19" ht="14" customHeight="1">
      <c r="A27" s="278"/>
      <c r="B27" s="170">
        <v>18</v>
      </c>
      <c r="C27" s="166">
        <f>Saisie!AB22</f>
        <v>1</v>
      </c>
      <c r="D27" s="66">
        <f>Saisie!AC22</f>
        <v>0</v>
      </c>
      <c r="E27" s="66">
        <f>Saisie!AD22</f>
        <v>0</v>
      </c>
      <c r="F27" s="66">
        <f>Saisie!AE22</f>
        <v>0</v>
      </c>
      <c r="G27" s="173">
        <f>Saisie!AF22</f>
        <v>0</v>
      </c>
      <c r="H27" s="176">
        <f>Saisie!AG22</f>
        <v>1</v>
      </c>
      <c r="I27" s="256"/>
      <c r="J27" s="32"/>
      <c r="K27" s="253"/>
      <c r="L27" s="90">
        <v>18</v>
      </c>
      <c r="M27" s="91">
        <f t="shared" si="0"/>
        <v>0</v>
      </c>
      <c r="N27" s="245"/>
      <c r="O27" s="245"/>
      <c r="P27" s="245"/>
      <c r="Q27" s="245"/>
      <c r="R27" s="259"/>
      <c r="S27" s="265"/>
    </row>
    <row r="28" spans="1:19" ht="14" customHeight="1">
      <c r="A28" s="278"/>
      <c r="B28" s="170">
        <v>19</v>
      </c>
      <c r="C28" s="166">
        <f>Saisie!AB23</f>
        <v>1</v>
      </c>
      <c r="D28" s="66">
        <f>Saisie!AC23</f>
        <v>0</v>
      </c>
      <c r="E28" s="66">
        <f>Saisie!AD23</f>
        <v>0</v>
      </c>
      <c r="F28" s="66">
        <f>Saisie!AE23</f>
        <v>0</v>
      </c>
      <c r="G28" s="173">
        <f>Saisie!AF23</f>
        <v>0</v>
      </c>
      <c r="H28" s="176">
        <f>Saisie!AG23</f>
        <v>1</v>
      </c>
      <c r="I28" s="256"/>
      <c r="J28" s="32"/>
      <c r="K28" s="253"/>
      <c r="L28" s="90">
        <v>19</v>
      </c>
      <c r="M28" s="91">
        <f t="shared" si="0"/>
        <v>0</v>
      </c>
      <c r="N28" s="245"/>
      <c r="O28" s="245"/>
      <c r="P28" s="245"/>
      <c r="Q28" s="245"/>
      <c r="R28" s="259"/>
      <c r="S28" s="265"/>
    </row>
    <row r="29" spans="1:19" ht="14" customHeight="1">
      <c r="A29" s="278"/>
      <c r="B29" s="170">
        <v>20</v>
      </c>
      <c r="C29" s="166">
        <f>Saisie!AB24</f>
        <v>1</v>
      </c>
      <c r="D29" s="66">
        <f>Saisie!AC24</f>
        <v>0</v>
      </c>
      <c r="E29" s="66">
        <f>Saisie!AD24</f>
        <v>0</v>
      </c>
      <c r="F29" s="66">
        <f>Saisie!AE24</f>
        <v>0</v>
      </c>
      <c r="G29" s="173">
        <f>Saisie!AF24</f>
        <v>0</v>
      </c>
      <c r="H29" s="176">
        <f>Saisie!AG24</f>
        <v>1</v>
      </c>
      <c r="I29" s="256"/>
      <c r="J29" s="32"/>
      <c r="K29" s="253"/>
      <c r="L29" s="90">
        <v>20</v>
      </c>
      <c r="M29" s="91">
        <f t="shared" si="0"/>
        <v>0</v>
      </c>
      <c r="N29" s="245"/>
      <c r="O29" s="245"/>
      <c r="P29" s="245"/>
      <c r="Q29" s="245"/>
      <c r="R29" s="259"/>
      <c r="S29" s="265"/>
    </row>
    <row r="30" spans="1:19" ht="14" customHeight="1">
      <c r="A30" s="278"/>
      <c r="B30" s="170">
        <v>21</v>
      </c>
      <c r="C30" s="166">
        <f>Saisie!AB25</f>
        <v>1</v>
      </c>
      <c r="D30" s="66">
        <f>Saisie!AC25</f>
        <v>0</v>
      </c>
      <c r="E30" s="66">
        <f>Saisie!AD25</f>
        <v>0</v>
      </c>
      <c r="F30" s="66">
        <f>Saisie!AE25</f>
        <v>0</v>
      </c>
      <c r="G30" s="173">
        <f>Saisie!AF25</f>
        <v>0</v>
      </c>
      <c r="H30" s="176">
        <f>Saisie!AG25</f>
        <v>1</v>
      </c>
      <c r="I30" s="256"/>
      <c r="J30" s="32"/>
      <c r="K30" s="253"/>
      <c r="L30" s="90">
        <v>21</v>
      </c>
      <c r="M30" s="91">
        <f t="shared" si="0"/>
        <v>0</v>
      </c>
      <c r="N30" s="245"/>
      <c r="O30" s="245"/>
      <c r="P30" s="245"/>
      <c r="Q30" s="245"/>
      <c r="R30" s="259"/>
      <c r="S30" s="265"/>
    </row>
    <row r="31" spans="1:19" ht="14" customHeight="1" thickBot="1">
      <c r="A31" s="279"/>
      <c r="B31" s="171">
        <v>22</v>
      </c>
      <c r="C31" s="167">
        <f>Saisie!AB26</f>
        <v>1</v>
      </c>
      <c r="D31" s="68">
        <f>Saisie!AC26</f>
        <v>0</v>
      </c>
      <c r="E31" s="68">
        <f>Saisie!AD26</f>
        <v>0</v>
      </c>
      <c r="F31" s="68">
        <f>Saisie!AE26</f>
        <v>0</v>
      </c>
      <c r="G31" s="174">
        <f>Saisie!AF26</f>
        <v>0</v>
      </c>
      <c r="H31" s="177">
        <f>Saisie!AG26</f>
        <v>1</v>
      </c>
      <c r="I31" s="257"/>
      <c r="J31" s="32"/>
      <c r="K31" s="254"/>
      <c r="L31" s="92">
        <v>22</v>
      </c>
      <c r="M31" s="93">
        <f t="shared" si="0"/>
        <v>0</v>
      </c>
      <c r="N31" s="246"/>
      <c r="O31" s="246"/>
      <c r="P31" s="246"/>
      <c r="Q31" s="246"/>
      <c r="R31" s="260"/>
      <c r="S31" s="266"/>
    </row>
    <row r="32" spans="1:19" ht="14" customHeight="1">
      <c r="A32" s="277" t="s">
        <v>18</v>
      </c>
      <c r="B32" s="169">
        <v>23</v>
      </c>
      <c r="C32" s="165">
        <f>Saisie!AB27</f>
        <v>1</v>
      </c>
      <c r="D32" s="67">
        <f>Saisie!AC27</f>
        <v>0</v>
      </c>
      <c r="E32" s="67">
        <f>Saisie!AD27</f>
        <v>0</v>
      </c>
      <c r="F32" s="67">
        <f>Saisie!AE27</f>
        <v>0</v>
      </c>
      <c r="G32" s="172">
        <f>Saisie!AF27</f>
        <v>0</v>
      </c>
      <c r="H32" s="175">
        <f>Saisie!AG27</f>
        <v>1</v>
      </c>
      <c r="I32" s="255">
        <f>(SUM(C32:D36))/(SUM(C32:F36))</f>
        <v>1</v>
      </c>
      <c r="J32" s="32"/>
      <c r="K32" s="280" t="s">
        <v>18</v>
      </c>
      <c r="L32" s="187">
        <v>23</v>
      </c>
      <c r="M32" s="188">
        <f t="shared" si="0"/>
        <v>0</v>
      </c>
      <c r="N32" s="247">
        <f>COUNTIF(M32:M36,1)</f>
        <v>0</v>
      </c>
      <c r="O32" s="247">
        <f>COUNTIF(M32:M36,2)</f>
        <v>0</v>
      </c>
      <c r="P32" s="247">
        <f>COUNTIF(M32:M36,9)</f>
        <v>0</v>
      </c>
      <c r="Q32" s="247">
        <f>COUNTIF(M32:M36,0)</f>
        <v>5</v>
      </c>
      <c r="R32" s="261">
        <f>SUM(N32:O36)/SUM(N32:Q36)</f>
        <v>0</v>
      </c>
      <c r="S32" s="264">
        <f>+I32</f>
        <v>1</v>
      </c>
    </row>
    <row r="33" spans="1:20" ht="14" customHeight="1">
      <c r="A33" s="278"/>
      <c r="B33" s="170">
        <v>24</v>
      </c>
      <c r="C33" s="166">
        <f>Saisie!AB28</f>
        <v>1</v>
      </c>
      <c r="D33" s="66">
        <f>Saisie!AC28</f>
        <v>0</v>
      </c>
      <c r="E33" s="66">
        <f>Saisie!AD28</f>
        <v>0</v>
      </c>
      <c r="F33" s="66">
        <f>Saisie!AE28</f>
        <v>0</v>
      </c>
      <c r="G33" s="173">
        <f>Saisie!AF28</f>
        <v>0</v>
      </c>
      <c r="H33" s="176">
        <f>Saisie!AG28</f>
        <v>1</v>
      </c>
      <c r="I33" s="256"/>
      <c r="J33" s="32"/>
      <c r="K33" s="253"/>
      <c r="L33" s="90">
        <v>24</v>
      </c>
      <c r="M33" s="91">
        <f t="shared" si="0"/>
        <v>0</v>
      </c>
      <c r="N33" s="247"/>
      <c r="O33" s="247"/>
      <c r="P33" s="247"/>
      <c r="Q33" s="247"/>
      <c r="R33" s="262"/>
      <c r="S33" s="265"/>
    </row>
    <row r="34" spans="1:20" ht="14" customHeight="1">
      <c r="A34" s="278"/>
      <c r="B34" s="170">
        <v>25</v>
      </c>
      <c r="C34" s="166">
        <f>Saisie!AB29</f>
        <v>1</v>
      </c>
      <c r="D34" s="66">
        <f>Saisie!AC29</f>
        <v>0</v>
      </c>
      <c r="E34" s="66">
        <f>Saisie!AD29</f>
        <v>0</v>
      </c>
      <c r="F34" s="66">
        <f>Saisie!AE29</f>
        <v>0</v>
      </c>
      <c r="G34" s="173">
        <f>Saisie!AF29</f>
        <v>0</v>
      </c>
      <c r="H34" s="176">
        <f>Saisie!AG29</f>
        <v>1</v>
      </c>
      <c r="I34" s="256"/>
      <c r="J34" s="32"/>
      <c r="K34" s="253"/>
      <c r="L34" s="90">
        <v>25</v>
      </c>
      <c r="M34" s="91">
        <f t="shared" si="0"/>
        <v>0</v>
      </c>
      <c r="N34" s="247"/>
      <c r="O34" s="247"/>
      <c r="P34" s="247"/>
      <c r="Q34" s="247"/>
      <c r="R34" s="262"/>
      <c r="S34" s="265"/>
    </row>
    <row r="35" spans="1:20" ht="14" customHeight="1">
      <c r="A35" s="278"/>
      <c r="B35" s="170">
        <v>26</v>
      </c>
      <c r="C35" s="166">
        <f>Saisie!AB30</f>
        <v>0</v>
      </c>
      <c r="D35" s="66">
        <f>Saisie!AC30</f>
        <v>0</v>
      </c>
      <c r="E35" s="66">
        <f>Saisie!AD30</f>
        <v>0</v>
      </c>
      <c r="F35" s="66">
        <f>Saisie!AE30</f>
        <v>0</v>
      </c>
      <c r="G35" s="173">
        <f>Saisie!AF30</f>
        <v>1</v>
      </c>
      <c r="H35" s="176" t="e">
        <f>Saisie!AG30</f>
        <v>#DIV/0!</v>
      </c>
      <c r="I35" s="256"/>
      <c r="J35" s="32"/>
      <c r="K35" s="253"/>
      <c r="L35" s="90">
        <v>26</v>
      </c>
      <c r="M35" s="91">
        <f t="shared" si="0"/>
        <v>0</v>
      </c>
      <c r="N35" s="247"/>
      <c r="O35" s="247"/>
      <c r="P35" s="247"/>
      <c r="Q35" s="247"/>
      <c r="R35" s="262"/>
      <c r="S35" s="265"/>
    </row>
    <row r="36" spans="1:20" ht="14" customHeight="1" thickBot="1">
      <c r="A36" s="279"/>
      <c r="B36" s="171">
        <v>27</v>
      </c>
      <c r="C36" s="167">
        <f>Saisie!AB31</f>
        <v>1</v>
      </c>
      <c r="D36" s="68">
        <f>Saisie!AC31</f>
        <v>0</v>
      </c>
      <c r="E36" s="68">
        <f>Saisie!AD31</f>
        <v>0</v>
      </c>
      <c r="F36" s="68">
        <f>Saisie!AE31</f>
        <v>0</v>
      </c>
      <c r="G36" s="174">
        <f>Saisie!AF31</f>
        <v>0</v>
      </c>
      <c r="H36" s="177">
        <f>Saisie!AG31</f>
        <v>1</v>
      </c>
      <c r="I36" s="257"/>
      <c r="J36" s="32"/>
      <c r="K36" s="254"/>
      <c r="L36" s="92">
        <v>27</v>
      </c>
      <c r="M36" s="93">
        <f t="shared" si="0"/>
        <v>0</v>
      </c>
      <c r="N36" s="248"/>
      <c r="O36" s="248"/>
      <c r="P36" s="248"/>
      <c r="Q36" s="248"/>
      <c r="R36" s="263"/>
      <c r="S36" s="266"/>
    </row>
    <row r="37" spans="1:20" ht="26" thickBot="1">
      <c r="A37" s="281" t="s">
        <v>20</v>
      </c>
      <c r="B37" s="281"/>
      <c r="J37" s="33"/>
      <c r="M37" s="13"/>
      <c r="T37" s="203" t="s">
        <v>160</v>
      </c>
    </row>
    <row r="38" spans="1:20" s="58" customFormat="1" ht="53" thickBot="1">
      <c r="A38" s="100" t="s">
        <v>14</v>
      </c>
      <c r="B38" s="101" t="s">
        <v>23</v>
      </c>
      <c r="C38" s="87" t="s">
        <v>24</v>
      </c>
      <c r="D38" s="87" t="s">
        <v>143</v>
      </c>
      <c r="E38" s="87" t="s">
        <v>25</v>
      </c>
      <c r="F38" s="87" t="s">
        <v>26</v>
      </c>
      <c r="G38" s="87" t="s">
        <v>151</v>
      </c>
      <c r="H38" s="87" t="s">
        <v>27</v>
      </c>
      <c r="I38" s="180">
        <f>Saisie!AB67</f>
        <v>1</v>
      </c>
      <c r="J38" s="69"/>
      <c r="K38" s="195" t="s">
        <v>14</v>
      </c>
      <c r="L38" s="196" t="s">
        <v>138</v>
      </c>
      <c r="M38" s="197">
        <f>N__élève</f>
        <v>2</v>
      </c>
      <c r="N38" s="198" t="s">
        <v>156</v>
      </c>
      <c r="O38" s="198" t="s">
        <v>157</v>
      </c>
      <c r="P38" s="198" t="s">
        <v>158</v>
      </c>
      <c r="Q38" s="198" t="s">
        <v>159</v>
      </c>
      <c r="R38" s="199" t="s">
        <v>28</v>
      </c>
      <c r="S38" s="200" t="s">
        <v>27</v>
      </c>
      <c r="T38" s="202">
        <f>SUM(N39:O59)/SUM(N39:Q59)</f>
        <v>0</v>
      </c>
    </row>
    <row r="39" spans="1:20" ht="15" customHeight="1">
      <c r="A39" s="252" t="s">
        <v>21</v>
      </c>
      <c r="B39" s="88">
        <v>1</v>
      </c>
      <c r="C39" s="89">
        <f>Saisie!AB41</f>
        <v>1</v>
      </c>
      <c r="D39" s="89">
        <f>Saisie!AC41</f>
        <v>0</v>
      </c>
      <c r="E39" s="89">
        <f>Saisie!AD41</f>
        <v>0</v>
      </c>
      <c r="F39" s="89">
        <f>Saisie!AE41</f>
        <v>0</v>
      </c>
      <c r="G39" s="89">
        <f>Saisie!AF41</f>
        <v>0</v>
      </c>
      <c r="H39" s="94">
        <f>Saisie!AG41</f>
        <v>1</v>
      </c>
      <c r="I39" s="249">
        <f>(SUM(C39:D42))/(SUM(C39:F42))</f>
        <v>1</v>
      </c>
      <c r="J39" s="201"/>
      <c r="K39" s="252" t="s">
        <v>21</v>
      </c>
      <c r="L39" s="88">
        <v>1</v>
      </c>
      <c r="M39" s="89">
        <f t="shared" ref="M39:M59" si="1">HLOOKUP(N__élève,franc,L39+3)</f>
        <v>0</v>
      </c>
      <c r="N39" s="244">
        <f>COUNTIF(M39:M42,1)</f>
        <v>0</v>
      </c>
      <c r="O39" s="244">
        <f>COUNTIF(M39:M42,2)</f>
        <v>0</v>
      </c>
      <c r="P39" s="244">
        <f>COUNTIF(M39:M42,9)</f>
        <v>0</v>
      </c>
      <c r="Q39" s="244">
        <f>COUNTIF(M39:M42,0)</f>
        <v>4</v>
      </c>
      <c r="R39" s="288">
        <f>SUM(N39:O42)/SUM(N39:Q42)</f>
        <v>0</v>
      </c>
      <c r="S39" s="285">
        <f>+I39</f>
        <v>1</v>
      </c>
    </row>
    <row r="40" spans="1:20" ht="15" customHeight="1">
      <c r="A40" s="253"/>
      <c r="B40" s="90">
        <v>2</v>
      </c>
      <c r="C40" s="91">
        <f>Saisie!AB42</f>
        <v>1</v>
      </c>
      <c r="D40" s="91">
        <f>Saisie!AC42</f>
        <v>0</v>
      </c>
      <c r="E40" s="91">
        <f>Saisie!AD42</f>
        <v>0</v>
      </c>
      <c r="F40" s="91">
        <f>Saisie!AE42</f>
        <v>0</v>
      </c>
      <c r="G40" s="91">
        <f>Saisie!AF42</f>
        <v>0</v>
      </c>
      <c r="H40" s="95">
        <f>Saisie!AG42</f>
        <v>1</v>
      </c>
      <c r="I40" s="250"/>
      <c r="J40" s="201"/>
      <c r="K40" s="253"/>
      <c r="L40" s="90">
        <v>2</v>
      </c>
      <c r="M40" s="91">
        <f t="shared" si="1"/>
        <v>0</v>
      </c>
      <c r="N40" s="245"/>
      <c r="O40" s="245"/>
      <c r="P40" s="245"/>
      <c r="Q40" s="245"/>
      <c r="R40" s="289"/>
      <c r="S40" s="286"/>
    </row>
    <row r="41" spans="1:20" ht="15" customHeight="1">
      <c r="A41" s="253"/>
      <c r="B41" s="90">
        <v>3</v>
      </c>
      <c r="C41" s="91">
        <f>Saisie!AB43</f>
        <v>1</v>
      </c>
      <c r="D41" s="91">
        <f>Saisie!AC43</f>
        <v>0</v>
      </c>
      <c r="E41" s="91">
        <f>Saisie!AD43</f>
        <v>0</v>
      </c>
      <c r="F41" s="91">
        <f>Saisie!AE43</f>
        <v>0</v>
      </c>
      <c r="G41" s="91">
        <f>Saisie!AF43</f>
        <v>0</v>
      </c>
      <c r="H41" s="95">
        <f>Saisie!AG43</f>
        <v>1</v>
      </c>
      <c r="I41" s="250"/>
      <c r="J41" s="201"/>
      <c r="K41" s="253"/>
      <c r="L41" s="90">
        <v>3</v>
      </c>
      <c r="M41" s="91">
        <f t="shared" si="1"/>
        <v>0</v>
      </c>
      <c r="N41" s="245"/>
      <c r="O41" s="245"/>
      <c r="P41" s="245"/>
      <c r="Q41" s="245"/>
      <c r="R41" s="289"/>
      <c r="S41" s="286"/>
    </row>
    <row r="42" spans="1:20" ht="15" customHeight="1" thickBot="1">
      <c r="A42" s="254"/>
      <c r="B42" s="92">
        <v>4</v>
      </c>
      <c r="C42" s="93">
        <f>Saisie!AB44</f>
        <v>1</v>
      </c>
      <c r="D42" s="93">
        <f>Saisie!AC44</f>
        <v>0</v>
      </c>
      <c r="E42" s="93">
        <f>Saisie!AD44</f>
        <v>0</v>
      </c>
      <c r="F42" s="93">
        <f>Saisie!AE44</f>
        <v>0</v>
      </c>
      <c r="G42" s="93">
        <f>Saisie!AF44</f>
        <v>0</v>
      </c>
      <c r="H42" s="96">
        <f>Saisie!AG44</f>
        <v>1</v>
      </c>
      <c r="I42" s="251"/>
      <c r="J42" s="201"/>
      <c r="K42" s="254"/>
      <c r="L42" s="92">
        <v>4</v>
      </c>
      <c r="M42" s="93">
        <f t="shared" si="1"/>
        <v>0</v>
      </c>
      <c r="N42" s="246"/>
      <c r="O42" s="246"/>
      <c r="P42" s="246"/>
      <c r="Q42" s="246"/>
      <c r="R42" s="290"/>
      <c r="S42" s="287"/>
    </row>
    <row r="43" spans="1:20" ht="15" customHeight="1">
      <c r="A43" s="252" t="s">
        <v>139</v>
      </c>
      <c r="B43" s="88">
        <v>5</v>
      </c>
      <c r="C43" s="89">
        <f>Saisie!AB45</f>
        <v>1</v>
      </c>
      <c r="D43" s="89">
        <f>Saisie!AC45</f>
        <v>0</v>
      </c>
      <c r="E43" s="89">
        <f>Saisie!AD45</f>
        <v>0</v>
      </c>
      <c r="F43" s="89">
        <f>Saisie!AE45</f>
        <v>0</v>
      </c>
      <c r="G43" s="89">
        <f>Saisie!AF45</f>
        <v>0</v>
      </c>
      <c r="H43" s="94">
        <f>Saisie!AG45</f>
        <v>1</v>
      </c>
      <c r="I43" s="249">
        <f>(SUM(C43:D51))/(SUM(C43:F51))</f>
        <v>1</v>
      </c>
      <c r="J43" s="201"/>
      <c r="K43" s="252" t="s">
        <v>139</v>
      </c>
      <c r="L43" s="88">
        <v>5</v>
      </c>
      <c r="M43" s="89">
        <f t="shared" si="1"/>
        <v>0</v>
      </c>
      <c r="N43" s="244">
        <f>COUNTIF(M43:M51,1)</f>
        <v>0</v>
      </c>
      <c r="O43" s="244">
        <f>COUNTIF(M43:M51,2)</f>
        <v>0</v>
      </c>
      <c r="P43" s="244">
        <f>COUNTIF(M43:M51,9)</f>
        <v>0</v>
      </c>
      <c r="Q43" s="244">
        <f>COUNTIF(M43:M51,0)</f>
        <v>9</v>
      </c>
      <c r="R43" s="282">
        <f>SUM(N43:O51)/SUM(N43+O43+P43+Q43)</f>
        <v>0</v>
      </c>
      <c r="S43" s="285">
        <f>+I43</f>
        <v>1</v>
      </c>
    </row>
    <row r="44" spans="1:20" ht="15" customHeight="1">
      <c r="A44" s="253"/>
      <c r="B44" s="90">
        <v>6</v>
      </c>
      <c r="C44" s="91">
        <f>Saisie!AB46</f>
        <v>1</v>
      </c>
      <c r="D44" s="91">
        <f>Saisie!AC46</f>
        <v>0</v>
      </c>
      <c r="E44" s="91">
        <f>Saisie!AD46</f>
        <v>0</v>
      </c>
      <c r="F44" s="91">
        <f>Saisie!AE46</f>
        <v>0</v>
      </c>
      <c r="G44" s="91">
        <f>Saisie!AF46</f>
        <v>0</v>
      </c>
      <c r="H44" s="95">
        <f>Saisie!AG46</f>
        <v>1</v>
      </c>
      <c r="I44" s="250"/>
      <c r="J44" s="201"/>
      <c r="K44" s="253"/>
      <c r="L44" s="90">
        <v>6</v>
      </c>
      <c r="M44" s="91">
        <f t="shared" si="1"/>
        <v>0</v>
      </c>
      <c r="N44" s="245"/>
      <c r="O44" s="245"/>
      <c r="P44" s="245"/>
      <c r="Q44" s="245"/>
      <c r="R44" s="283"/>
      <c r="S44" s="286"/>
    </row>
    <row r="45" spans="1:20" ht="15" customHeight="1">
      <c r="A45" s="253"/>
      <c r="B45" s="90">
        <v>7</v>
      </c>
      <c r="C45" s="91">
        <f>Saisie!AB47</f>
        <v>1</v>
      </c>
      <c r="D45" s="91">
        <f>Saisie!AC47</f>
        <v>0</v>
      </c>
      <c r="E45" s="91">
        <f>Saisie!AD47</f>
        <v>0</v>
      </c>
      <c r="F45" s="91">
        <f>Saisie!AE47</f>
        <v>0</v>
      </c>
      <c r="G45" s="91">
        <f>Saisie!AF47</f>
        <v>0</v>
      </c>
      <c r="H45" s="95">
        <f>Saisie!AG47</f>
        <v>1</v>
      </c>
      <c r="I45" s="250"/>
      <c r="J45" s="201"/>
      <c r="K45" s="253"/>
      <c r="L45" s="90">
        <v>7</v>
      </c>
      <c r="M45" s="91">
        <f t="shared" si="1"/>
        <v>0</v>
      </c>
      <c r="N45" s="245"/>
      <c r="O45" s="245"/>
      <c r="P45" s="245"/>
      <c r="Q45" s="245"/>
      <c r="R45" s="283"/>
      <c r="S45" s="286"/>
    </row>
    <row r="46" spans="1:20" ht="15" customHeight="1">
      <c r="A46" s="253"/>
      <c r="B46" s="90">
        <v>8</v>
      </c>
      <c r="C46" s="91">
        <f>Saisie!AB48</f>
        <v>1</v>
      </c>
      <c r="D46" s="91">
        <f>Saisie!AC48</f>
        <v>0</v>
      </c>
      <c r="E46" s="91">
        <f>Saisie!AD48</f>
        <v>0</v>
      </c>
      <c r="F46" s="91">
        <f>Saisie!AE48</f>
        <v>0</v>
      </c>
      <c r="G46" s="91">
        <f>Saisie!AF48</f>
        <v>0</v>
      </c>
      <c r="H46" s="95">
        <f>Saisie!AG48</f>
        <v>1</v>
      </c>
      <c r="I46" s="250"/>
      <c r="J46" s="201"/>
      <c r="K46" s="253"/>
      <c r="L46" s="90">
        <v>8</v>
      </c>
      <c r="M46" s="91">
        <f t="shared" si="1"/>
        <v>0</v>
      </c>
      <c r="N46" s="245"/>
      <c r="O46" s="245"/>
      <c r="P46" s="245"/>
      <c r="Q46" s="245"/>
      <c r="R46" s="283"/>
      <c r="S46" s="286"/>
    </row>
    <row r="47" spans="1:20" ht="15" customHeight="1">
      <c r="A47" s="253"/>
      <c r="B47" s="90">
        <v>9</v>
      </c>
      <c r="C47" s="91">
        <f>Saisie!AB49</f>
        <v>1</v>
      </c>
      <c r="D47" s="91">
        <f>Saisie!AC49</f>
        <v>0</v>
      </c>
      <c r="E47" s="91">
        <f>Saisie!AD49</f>
        <v>0</v>
      </c>
      <c r="F47" s="91">
        <f>Saisie!AE49</f>
        <v>0</v>
      </c>
      <c r="G47" s="91">
        <f>Saisie!AF49</f>
        <v>0</v>
      </c>
      <c r="H47" s="95">
        <f>Saisie!AG49</f>
        <v>1</v>
      </c>
      <c r="I47" s="250"/>
      <c r="J47" s="201"/>
      <c r="K47" s="253"/>
      <c r="L47" s="90">
        <v>9</v>
      </c>
      <c r="M47" s="91">
        <f t="shared" si="1"/>
        <v>0</v>
      </c>
      <c r="N47" s="245"/>
      <c r="O47" s="245"/>
      <c r="P47" s="245"/>
      <c r="Q47" s="245"/>
      <c r="R47" s="283"/>
      <c r="S47" s="286"/>
    </row>
    <row r="48" spans="1:20" ht="15" customHeight="1">
      <c r="A48" s="253"/>
      <c r="B48" s="90">
        <v>10</v>
      </c>
      <c r="C48" s="91">
        <f>Saisie!AB50</f>
        <v>1</v>
      </c>
      <c r="D48" s="91">
        <f>Saisie!AC50</f>
        <v>0</v>
      </c>
      <c r="E48" s="91">
        <f>Saisie!AD50</f>
        <v>0</v>
      </c>
      <c r="F48" s="91">
        <f>Saisie!AE50</f>
        <v>0</v>
      </c>
      <c r="G48" s="91">
        <f>Saisie!AF50</f>
        <v>0</v>
      </c>
      <c r="H48" s="95">
        <f>Saisie!AG50</f>
        <v>1</v>
      </c>
      <c r="I48" s="250"/>
      <c r="J48" s="201"/>
      <c r="K48" s="253"/>
      <c r="L48" s="90">
        <v>10</v>
      </c>
      <c r="M48" s="91">
        <f t="shared" si="1"/>
        <v>0</v>
      </c>
      <c r="N48" s="245"/>
      <c r="O48" s="245"/>
      <c r="P48" s="245"/>
      <c r="Q48" s="245"/>
      <c r="R48" s="283"/>
      <c r="S48" s="286"/>
    </row>
    <row r="49" spans="1:19" ht="15" customHeight="1">
      <c r="A49" s="253"/>
      <c r="B49" s="90">
        <v>11</v>
      </c>
      <c r="C49" s="91">
        <f>Saisie!AB51</f>
        <v>1</v>
      </c>
      <c r="D49" s="91">
        <f>Saisie!AC51</f>
        <v>0</v>
      </c>
      <c r="E49" s="91">
        <f>Saisie!AD51</f>
        <v>0</v>
      </c>
      <c r="F49" s="91">
        <f>Saisie!AE51</f>
        <v>0</v>
      </c>
      <c r="G49" s="91">
        <f>Saisie!AF51</f>
        <v>0</v>
      </c>
      <c r="H49" s="95">
        <f>Saisie!AG51</f>
        <v>1</v>
      </c>
      <c r="I49" s="250"/>
      <c r="J49" s="201"/>
      <c r="K49" s="253"/>
      <c r="L49" s="90">
        <v>11</v>
      </c>
      <c r="M49" s="91">
        <f t="shared" si="1"/>
        <v>0</v>
      </c>
      <c r="N49" s="245"/>
      <c r="O49" s="245"/>
      <c r="P49" s="245"/>
      <c r="Q49" s="245"/>
      <c r="R49" s="283"/>
      <c r="S49" s="286"/>
    </row>
    <row r="50" spans="1:19" ht="15" customHeight="1">
      <c r="A50" s="253"/>
      <c r="B50" s="97">
        <v>12</v>
      </c>
      <c r="C50" s="91">
        <f>Saisie!AB52</f>
        <v>1</v>
      </c>
      <c r="D50" s="91">
        <f>Saisie!AC52</f>
        <v>0</v>
      </c>
      <c r="E50" s="91">
        <f>Saisie!AD52</f>
        <v>0</v>
      </c>
      <c r="F50" s="91">
        <f>Saisie!AE52</f>
        <v>0</v>
      </c>
      <c r="G50" s="91">
        <f>Saisie!AF52</f>
        <v>0</v>
      </c>
      <c r="H50" s="95">
        <f>Saisie!AG52</f>
        <v>1</v>
      </c>
      <c r="I50" s="250"/>
      <c r="J50" s="201"/>
      <c r="K50" s="253"/>
      <c r="L50" s="97">
        <v>12</v>
      </c>
      <c r="M50" s="91">
        <f t="shared" si="1"/>
        <v>0</v>
      </c>
      <c r="N50" s="245"/>
      <c r="O50" s="245"/>
      <c r="P50" s="245"/>
      <c r="Q50" s="245"/>
      <c r="R50" s="283"/>
      <c r="S50" s="286"/>
    </row>
    <row r="51" spans="1:19" ht="15" customHeight="1" thickBot="1">
      <c r="A51" s="254"/>
      <c r="B51" s="98">
        <v>13</v>
      </c>
      <c r="C51" s="93">
        <f>Saisie!AB53</f>
        <v>1</v>
      </c>
      <c r="D51" s="93">
        <f>Saisie!AC53</f>
        <v>0</v>
      </c>
      <c r="E51" s="93">
        <f>Saisie!AD53</f>
        <v>0</v>
      </c>
      <c r="F51" s="93">
        <f>Saisie!AE53</f>
        <v>0</v>
      </c>
      <c r="G51" s="93">
        <f>Saisie!AF53</f>
        <v>0</v>
      </c>
      <c r="H51" s="96">
        <f>Saisie!AG53</f>
        <v>1</v>
      </c>
      <c r="I51" s="251"/>
      <c r="J51" s="201"/>
      <c r="K51" s="254"/>
      <c r="L51" s="98">
        <v>13</v>
      </c>
      <c r="M51" s="93">
        <f t="shared" si="1"/>
        <v>0</v>
      </c>
      <c r="N51" s="246"/>
      <c r="O51" s="246"/>
      <c r="P51" s="246"/>
      <c r="Q51" s="246"/>
      <c r="R51" s="284"/>
      <c r="S51" s="287"/>
    </row>
    <row r="52" spans="1:19" ht="15" customHeight="1">
      <c r="A52" s="252" t="s">
        <v>140</v>
      </c>
      <c r="B52" s="99">
        <v>14</v>
      </c>
      <c r="C52" s="89">
        <f>Saisie!AB54</f>
        <v>1</v>
      </c>
      <c r="D52" s="89">
        <f>Saisie!AC54</f>
        <v>0</v>
      </c>
      <c r="E52" s="89">
        <f>Saisie!AD54</f>
        <v>0</v>
      </c>
      <c r="F52" s="89">
        <f>Saisie!AE54</f>
        <v>0</v>
      </c>
      <c r="G52" s="89">
        <f>Saisie!AF54</f>
        <v>0</v>
      </c>
      <c r="H52" s="94">
        <f>Saisie!AG54</f>
        <v>1</v>
      </c>
      <c r="I52" s="249">
        <f>(SUM(C52:D54))/(SUM(C52:F54))</f>
        <v>1</v>
      </c>
      <c r="J52" s="201"/>
      <c r="K52" s="252" t="s">
        <v>140</v>
      </c>
      <c r="L52" s="99">
        <v>14</v>
      </c>
      <c r="M52" s="89">
        <f t="shared" si="1"/>
        <v>0</v>
      </c>
      <c r="N52" s="244">
        <f>COUNTIF(M52:M54,1)</f>
        <v>0</v>
      </c>
      <c r="O52" s="244">
        <f>COUNTIF(M52:M54,2)</f>
        <v>0</v>
      </c>
      <c r="P52" s="244">
        <f>COUNTIF(M52:M54,9)</f>
        <v>0</v>
      </c>
      <c r="Q52" s="244">
        <f>COUNTIF(M52:M54,0)</f>
        <v>3</v>
      </c>
      <c r="R52" s="282">
        <f>SUM(N52:O54)/SUM(N52:Q54)</f>
        <v>0</v>
      </c>
      <c r="S52" s="285">
        <f>+I52</f>
        <v>1</v>
      </c>
    </row>
    <row r="53" spans="1:19" ht="15" customHeight="1">
      <c r="A53" s="253"/>
      <c r="B53" s="97">
        <v>15</v>
      </c>
      <c r="C53" s="91">
        <f>Saisie!AB55</f>
        <v>1</v>
      </c>
      <c r="D53" s="91">
        <f>Saisie!AC55</f>
        <v>0</v>
      </c>
      <c r="E53" s="91">
        <f>Saisie!AD55</f>
        <v>0</v>
      </c>
      <c r="F53" s="91">
        <f>Saisie!AE55</f>
        <v>0</v>
      </c>
      <c r="G53" s="91">
        <f>Saisie!AF55</f>
        <v>0</v>
      </c>
      <c r="H53" s="95">
        <f>Saisie!AG55</f>
        <v>1</v>
      </c>
      <c r="I53" s="250"/>
      <c r="J53" s="201"/>
      <c r="K53" s="253"/>
      <c r="L53" s="97">
        <v>15</v>
      </c>
      <c r="M53" s="91">
        <f t="shared" si="1"/>
        <v>0</v>
      </c>
      <c r="N53" s="245"/>
      <c r="O53" s="245"/>
      <c r="P53" s="245"/>
      <c r="Q53" s="245"/>
      <c r="R53" s="283"/>
      <c r="S53" s="286"/>
    </row>
    <row r="54" spans="1:19" ht="15" customHeight="1" thickBot="1">
      <c r="A54" s="254"/>
      <c r="B54" s="98">
        <v>16</v>
      </c>
      <c r="C54" s="93">
        <f>Saisie!AB56</f>
        <v>1</v>
      </c>
      <c r="D54" s="93">
        <f>Saisie!AC56</f>
        <v>0</v>
      </c>
      <c r="E54" s="93">
        <f>Saisie!AD56</f>
        <v>0</v>
      </c>
      <c r="F54" s="93">
        <f>Saisie!AE56</f>
        <v>0</v>
      </c>
      <c r="G54" s="93">
        <f>Saisie!AF56</f>
        <v>0</v>
      </c>
      <c r="H54" s="96">
        <f>Saisie!AG56</f>
        <v>1</v>
      </c>
      <c r="I54" s="251"/>
      <c r="J54" s="201"/>
      <c r="K54" s="254"/>
      <c r="L54" s="98">
        <v>16</v>
      </c>
      <c r="M54" s="93">
        <f t="shared" si="1"/>
        <v>0</v>
      </c>
      <c r="N54" s="246"/>
      <c r="O54" s="246"/>
      <c r="P54" s="246"/>
      <c r="Q54" s="246"/>
      <c r="R54" s="284"/>
      <c r="S54" s="287"/>
    </row>
    <row r="55" spans="1:19" ht="15" customHeight="1">
      <c r="A55" s="252" t="s">
        <v>141</v>
      </c>
      <c r="B55" s="99">
        <v>17</v>
      </c>
      <c r="C55" s="89">
        <f>Saisie!AB57</f>
        <v>1</v>
      </c>
      <c r="D55" s="89">
        <f>Saisie!AC57</f>
        <v>0</v>
      </c>
      <c r="E55" s="89">
        <f>Saisie!AD57</f>
        <v>0</v>
      </c>
      <c r="F55" s="89">
        <f>Saisie!AE57</f>
        <v>0</v>
      </c>
      <c r="G55" s="89">
        <f>Saisie!AF57</f>
        <v>0</v>
      </c>
      <c r="H55" s="94">
        <f>Saisie!AG57</f>
        <v>1</v>
      </c>
      <c r="I55" s="249">
        <f>(SUM(C55:D57))/SUM(C55:F57)</f>
        <v>1</v>
      </c>
      <c r="J55" s="201"/>
      <c r="K55" s="252" t="s">
        <v>141</v>
      </c>
      <c r="L55" s="99">
        <v>17</v>
      </c>
      <c r="M55" s="89">
        <f t="shared" si="1"/>
        <v>0</v>
      </c>
      <c r="N55" s="244">
        <f>COUNTIF(M55:M57,1)</f>
        <v>0</v>
      </c>
      <c r="O55" s="244">
        <f>COUNTIF(M55:M57,2)</f>
        <v>0</v>
      </c>
      <c r="P55" s="244">
        <f>COUNTIF(M55:M57,9)</f>
        <v>0</v>
      </c>
      <c r="Q55" s="244">
        <f>COUNTIF(M55:M57,0)</f>
        <v>3</v>
      </c>
      <c r="R55" s="282">
        <f>SUM(N55:O57)/(SUM(N55:Q57))</f>
        <v>0</v>
      </c>
      <c r="S55" s="285">
        <f>+I55</f>
        <v>1</v>
      </c>
    </row>
    <row r="56" spans="1:19" ht="15" customHeight="1">
      <c r="A56" s="253"/>
      <c r="B56" s="97">
        <v>18</v>
      </c>
      <c r="C56" s="91">
        <f>Saisie!AB58</f>
        <v>1</v>
      </c>
      <c r="D56" s="91">
        <f>Saisie!AC58</f>
        <v>0</v>
      </c>
      <c r="E56" s="91">
        <f>Saisie!AD58</f>
        <v>0</v>
      </c>
      <c r="F56" s="91">
        <f>Saisie!AE58</f>
        <v>0</v>
      </c>
      <c r="G56" s="91">
        <f>Saisie!AF58</f>
        <v>0</v>
      </c>
      <c r="H56" s="95">
        <f>Saisie!AG58</f>
        <v>1</v>
      </c>
      <c r="I56" s="250"/>
      <c r="J56" s="201"/>
      <c r="K56" s="253"/>
      <c r="L56" s="97">
        <v>18</v>
      </c>
      <c r="M56" s="91">
        <f t="shared" si="1"/>
        <v>0</v>
      </c>
      <c r="N56" s="245"/>
      <c r="O56" s="245"/>
      <c r="P56" s="245"/>
      <c r="Q56" s="245"/>
      <c r="R56" s="283"/>
      <c r="S56" s="286"/>
    </row>
    <row r="57" spans="1:19" ht="15" customHeight="1" thickBot="1">
      <c r="A57" s="254"/>
      <c r="B57" s="98">
        <v>19</v>
      </c>
      <c r="C57" s="93">
        <f>Saisie!AB59</f>
        <v>1</v>
      </c>
      <c r="D57" s="93">
        <f>Saisie!AC59</f>
        <v>0</v>
      </c>
      <c r="E57" s="93">
        <f>Saisie!AD59</f>
        <v>0</v>
      </c>
      <c r="F57" s="93">
        <f>Saisie!AE59</f>
        <v>0</v>
      </c>
      <c r="G57" s="93">
        <f>Saisie!AF59</f>
        <v>0</v>
      </c>
      <c r="H57" s="96">
        <f>Saisie!AG59</f>
        <v>1</v>
      </c>
      <c r="I57" s="251"/>
      <c r="J57" s="201"/>
      <c r="K57" s="254"/>
      <c r="L57" s="98">
        <v>19</v>
      </c>
      <c r="M57" s="93">
        <f t="shared" si="1"/>
        <v>0</v>
      </c>
      <c r="N57" s="246"/>
      <c r="O57" s="246"/>
      <c r="P57" s="246"/>
      <c r="Q57" s="246"/>
      <c r="R57" s="284"/>
      <c r="S57" s="287"/>
    </row>
    <row r="58" spans="1:19" ht="15" customHeight="1">
      <c r="A58" s="252" t="s">
        <v>142</v>
      </c>
      <c r="B58" s="99">
        <v>20</v>
      </c>
      <c r="C58" s="89">
        <f>Saisie!AB60</f>
        <v>1</v>
      </c>
      <c r="D58" s="89">
        <f>Saisie!AC60</f>
        <v>0</v>
      </c>
      <c r="E58" s="89">
        <f>Saisie!AD60</f>
        <v>0</v>
      </c>
      <c r="F58" s="89">
        <f>Saisie!AE60</f>
        <v>0</v>
      </c>
      <c r="G58" s="89">
        <f>Saisie!AF60</f>
        <v>0</v>
      </c>
      <c r="H58" s="94">
        <f>Saisie!AG60</f>
        <v>1</v>
      </c>
      <c r="I58" s="249">
        <f>(SUM(C58:D59))/SUM(C58:F59)</f>
        <v>1</v>
      </c>
      <c r="J58" s="201"/>
      <c r="K58" s="252" t="s">
        <v>142</v>
      </c>
      <c r="L58" s="99">
        <v>20</v>
      </c>
      <c r="M58" s="89">
        <f t="shared" si="1"/>
        <v>0</v>
      </c>
      <c r="N58" s="244">
        <f>COUNTIF(M58:M59,1)</f>
        <v>0</v>
      </c>
      <c r="O58" s="244">
        <f>COUNTIF(M58:M59,2)</f>
        <v>0</v>
      </c>
      <c r="P58" s="244">
        <f>COUNTIF(M58:M59,9)</f>
        <v>0</v>
      </c>
      <c r="Q58" s="244">
        <f>COUNTIF(M58:M59,0)</f>
        <v>2</v>
      </c>
      <c r="R58" s="282">
        <f>SUM(N58:O59)/(SUM(N58:Q59))</f>
        <v>0</v>
      </c>
      <c r="S58" s="285">
        <f>+I58</f>
        <v>1</v>
      </c>
    </row>
    <row r="59" spans="1:19" ht="15" customHeight="1" thickBot="1">
      <c r="A59" s="254"/>
      <c r="B59" s="98">
        <v>21</v>
      </c>
      <c r="C59" s="93">
        <f>Saisie!AB61</f>
        <v>1</v>
      </c>
      <c r="D59" s="93">
        <f>Saisie!AC61</f>
        <v>0</v>
      </c>
      <c r="E59" s="93">
        <f>Saisie!AD61</f>
        <v>0</v>
      </c>
      <c r="F59" s="93">
        <f>Saisie!AE61</f>
        <v>0</v>
      </c>
      <c r="G59" s="93">
        <f>Saisie!AF61</f>
        <v>0</v>
      </c>
      <c r="H59" s="96">
        <f>Saisie!AG61</f>
        <v>1</v>
      </c>
      <c r="I59" s="251"/>
      <c r="J59" s="201"/>
      <c r="K59" s="254"/>
      <c r="L59" s="98">
        <v>21</v>
      </c>
      <c r="M59" s="93">
        <f t="shared" si="1"/>
        <v>0</v>
      </c>
      <c r="N59" s="246"/>
      <c r="O59" s="246"/>
      <c r="P59" s="246"/>
      <c r="Q59" s="246"/>
      <c r="R59" s="284"/>
      <c r="S59" s="287"/>
    </row>
  </sheetData>
  <sheetProtection selectLockedCells="1" selectUnlockedCells="1"/>
  <mergeCells count="84">
    <mergeCell ref="R52:R54"/>
    <mergeCell ref="R55:R57"/>
    <mergeCell ref="R58:R59"/>
    <mergeCell ref="S39:S42"/>
    <mergeCell ref="S43:S51"/>
    <mergeCell ref="S52:S54"/>
    <mergeCell ref="S55:S57"/>
    <mergeCell ref="S58:S59"/>
    <mergeCell ref="R39:R42"/>
    <mergeCell ref="R43:R51"/>
    <mergeCell ref="P24:P31"/>
    <mergeCell ref="P32:P36"/>
    <mergeCell ref="Q10:Q18"/>
    <mergeCell ref="P52:P54"/>
    <mergeCell ref="P55:P57"/>
    <mergeCell ref="N24:N31"/>
    <mergeCell ref="N32:N36"/>
    <mergeCell ref="O10:O18"/>
    <mergeCell ref="O19:O23"/>
    <mergeCell ref="O24:O31"/>
    <mergeCell ref="O32:O36"/>
    <mergeCell ref="Q52:Q54"/>
    <mergeCell ref="Q55:Q57"/>
    <mergeCell ref="N58:N59"/>
    <mergeCell ref="O39:O42"/>
    <mergeCell ref="O43:O51"/>
    <mergeCell ref="O52:O54"/>
    <mergeCell ref="O55:O57"/>
    <mergeCell ref="O58:O59"/>
    <mergeCell ref="N52:N54"/>
    <mergeCell ref="N55:N57"/>
    <mergeCell ref="P58:P59"/>
    <mergeCell ref="N39:N42"/>
    <mergeCell ref="N43:N51"/>
    <mergeCell ref="Q58:Q59"/>
    <mergeCell ref="K58:K59"/>
    <mergeCell ref="A10:A18"/>
    <mergeCell ref="A19:A23"/>
    <mergeCell ref="A24:A31"/>
    <mergeCell ref="A32:A36"/>
    <mergeCell ref="K10:K18"/>
    <mergeCell ref="K19:K23"/>
    <mergeCell ref="K24:K31"/>
    <mergeCell ref="K32:K36"/>
    <mergeCell ref="A37:B37"/>
    <mergeCell ref="A39:A42"/>
    <mergeCell ref="A43:A51"/>
    <mergeCell ref="A52:A54"/>
    <mergeCell ref="A55:A57"/>
    <mergeCell ref="A58:A59"/>
    <mergeCell ref="I58:I59"/>
    <mergeCell ref="K7:S7"/>
    <mergeCell ref="A8:B8"/>
    <mergeCell ref="R10:R18"/>
    <mergeCell ref="S10:S18"/>
    <mergeCell ref="R19:R23"/>
    <mergeCell ref="I10:I18"/>
    <mergeCell ref="I19:I23"/>
    <mergeCell ref="Q19:Q23"/>
    <mergeCell ref="N10:N18"/>
    <mergeCell ref="N19:N23"/>
    <mergeCell ref="P10:P18"/>
    <mergeCell ref="P19:P23"/>
    <mergeCell ref="R24:R31"/>
    <mergeCell ref="R32:R36"/>
    <mergeCell ref="S19:S23"/>
    <mergeCell ref="S24:S31"/>
    <mergeCell ref="S32:S36"/>
    <mergeCell ref="Q24:Q31"/>
    <mergeCell ref="Q32:Q36"/>
    <mergeCell ref="P39:P42"/>
    <mergeCell ref="P43:P51"/>
    <mergeCell ref="I55:I57"/>
    <mergeCell ref="K39:K42"/>
    <mergeCell ref="K43:K51"/>
    <mergeCell ref="K52:K54"/>
    <mergeCell ref="K55:K57"/>
    <mergeCell ref="I24:I31"/>
    <mergeCell ref="I32:I36"/>
    <mergeCell ref="I39:I42"/>
    <mergeCell ref="I43:I51"/>
    <mergeCell ref="I52:I54"/>
    <mergeCell ref="Q39:Q42"/>
    <mergeCell ref="Q43:Q51"/>
  </mergeCells>
  <conditionalFormatting sqref="R24:R31 I10 R10 S39:S59 R39:S39 I39 I52 I55 I58 R52:S58">
    <cfRule type="cellIs" dxfId="3" priority="6" stopIfTrue="1" operator="lessThan">
      <formula>0.15</formula>
    </cfRule>
    <cfRule type="cellIs" dxfId="2" priority="7" stopIfTrue="1" operator="between">
      <formula>0.15</formula>
      <formula>0.5</formula>
    </cfRule>
  </conditionalFormatting>
  <conditionalFormatting sqref="S10">
    <cfRule type="cellIs" dxfId="1" priority="4" stopIfTrue="1" operator="lessThan">
      <formula>0.15</formula>
    </cfRule>
    <cfRule type="cellIs" dxfId="0" priority="5" stopIfTrue="1" operator="between">
      <formula>0.15</formula>
      <formula>0.5</formula>
    </cfRule>
  </conditionalFormatting>
  <conditionalFormatting sqref="R39:R5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9:S5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:S3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0.98402777777777772" bottom="0.98402777777777772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P21"/>
  <sheetViews>
    <sheetView showGridLines="0" workbookViewId="0">
      <selection activeCell="AG32" sqref="AG32"/>
    </sheetView>
  </sheetViews>
  <sheetFormatPr baseColWidth="10" defaultColWidth="11.5" defaultRowHeight="13"/>
  <cols>
    <col min="1" max="1" width="53.5" style="34" customWidth="1"/>
    <col min="2" max="2" width="8.6640625" style="12" customWidth="1"/>
    <col min="3" max="28" width="7.6640625" style="12" customWidth="1"/>
    <col min="29" max="29" width="6.6640625" style="12" customWidth="1"/>
    <col min="30" max="30" width="5.6640625" style="12" customWidth="1"/>
    <col min="31" max="31" width="5.6640625" style="35" customWidth="1"/>
    <col min="32" max="41" width="5.6640625" style="12" customWidth="1"/>
    <col min="42" max="42" width="7.33203125" style="12" customWidth="1"/>
    <col min="43" max="16384" width="11.5" style="12"/>
  </cols>
  <sheetData>
    <row r="3" spans="1:42" s="40" customFormat="1" ht="47">
      <c r="A3" s="36" t="s">
        <v>29</v>
      </c>
      <c r="B3" s="37" t="str">
        <f>Classe!D6</f>
        <v>CM1</v>
      </c>
      <c r="C3" s="38" t="str">
        <f>Classe!$E10</f>
        <v>Elève  a</v>
      </c>
      <c r="D3" s="38" t="str">
        <f>Classe!$E11</f>
        <v>B b</v>
      </c>
      <c r="E3" s="38" t="str">
        <f>Classe!$E12</f>
        <v>C c</v>
      </c>
      <c r="F3" s="38" t="str">
        <f>Classe!$E13</f>
        <v>D d</v>
      </c>
      <c r="G3" s="38" t="str">
        <f>Classe!$E14</f>
        <v>E e</v>
      </c>
      <c r="H3" s="38" t="e">
        <f>Classe!#REF!</f>
        <v>#REF!</v>
      </c>
      <c r="I3" s="38" t="str">
        <f>Classe!$E15</f>
        <v>F f</v>
      </c>
      <c r="J3" s="38" t="str">
        <f>Classe!$E16</f>
        <v>G g</v>
      </c>
      <c r="K3" s="38" t="str">
        <f>Classe!$E17</f>
        <v>H h</v>
      </c>
      <c r="L3" s="38" t="e">
        <f>Classe!#REF!</f>
        <v>#REF!</v>
      </c>
      <c r="M3" s="38" t="e">
        <f>Classe!#REF!</f>
        <v>#REF!</v>
      </c>
      <c r="N3" s="38" t="e">
        <f>Classe!#REF!</f>
        <v>#REF!</v>
      </c>
      <c r="O3" s="38" t="e">
        <f>Classe!#REF!</f>
        <v>#REF!</v>
      </c>
      <c r="P3" s="38" t="e">
        <f>Classe!#REF!</f>
        <v>#REF!</v>
      </c>
      <c r="Q3" s="38" t="e">
        <f>Classe!#REF!</f>
        <v>#REF!</v>
      </c>
      <c r="R3" s="38" t="e">
        <f>Classe!#REF!</f>
        <v>#REF!</v>
      </c>
      <c r="S3" s="38" t="e">
        <f>Classe!#REF!</f>
        <v>#REF!</v>
      </c>
      <c r="T3" s="38" t="e">
        <f>Classe!#REF!</f>
        <v>#REF!</v>
      </c>
      <c r="U3" s="38" t="e">
        <f>Classe!#REF!</f>
        <v>#REF!</v>
      </c>
      <c r="V3" s="38" t="e">
        <f>Classe!#REF!</f>
        <v>#REF!</v>
      </c>
      <c r="W3" s="38" t="e">
        <f>Classe!#REF!</f>
        <v>#REF!</v>
      </c>
      <c r="X3" s="38" t="e">
        <f>Classe!#REF!</f>
        <v>#REF!</v>
      </c>
      <c r="Y3" s="38" t="e">
        <f>Classe!#REF!</f>
        <v>#REF!</v>
      </c>
      <c r="Z3" s="38" t="e">
        <f>Classe!#REF!</f>
        <v>#REF!</v>
      </c>
      <c r="AA3" s="38" t="e">
        <f>Classe!#REF!</f>
        <v>#REF!</v>
      </c>
      <c r="AB3" s="38" t="str">
        <f>Classe!$E18</f>
        <v>I i</v>
      </c>
      <c r="AC3" s="38" t="str">
        <f>Classe!$E19</f>
        <v>J j</v>
      </c>
      <c r="AD3" s="38" t="str">
        <f>Classe!$E20</f>
        <v>K k</v>
      </c>
      <c r="AE3" s="38" t="str">
        <f>Classe!$E21</f>
        <v>L l</v>
      </c>
      <c r="AF3" s="38" t="str">
        <f>Classe!$E22</f>
        <v>M m</v>
      </c>
      <c r="AG3" s="38" t="str">
        <f>Classe!$E23</f>
        <v>N n</v>
      </c>
      <c r="AH3" s="38" t="str">
        <f>Classe!$E24</f>
        <v>O o</v>
      </c>
      <c r="AI3" s="38" t="str">
        <f>Classe!$E25</f>
        <v>P p</v>
      </c>
      <c r="AJ3" s="38" t="str">
        <f>Classe!$E26</f>
        <v>Q q</v>
      </c>
      <c r="AK3" s="38" t="str">
        <f>Classe!$E27</f>
        <v>R r</v>
      </c>
      <c r="AL3" s="38" t="str">
        <f>Classe!$E28</f>
        <v>S s</v>
      </c>
      <c r="AM3" s="38" t="str">
        <f>Classe!$E29</f>
        <v>T t</v>
      </c>
      <c r="AN3" s="38" t="str">
        <f>Classe!$E30</f>
        <v>U u</v>
      </c>
      <c r="AO3" s="38" t="str">
        <f>Classe!$E36</f>
        <v xml:space="preserve"> </v>
      </c>
      <c r="AP3" s="39">
        <f>COUNTIF(C3:AO3,"&gt;&lt;"&amp;"")</f>
        <v>21</v>
      </c>
    </row>
    <row r="4" spans="1:42">
      <c r="A4" s="41" t="s">
        <v>15</v>
      </c>
      <c r="B4" s="42" t="s">
        <v>30</v>
      </c>
      <c r="C4" s="43">
        <f>COUNTIF(Saisie!C5:C8,1)</f>
        <v>2</v>
      </c>
      <c r="D4" s="44">
        <f>COUNTIF(Saisie!D5:D8,1)</f>
        <v>0</v>
      </c>
      <c r="E4" s="44">
        <f>COUNTIF(Saisie!E5:E8,1)</f>
        <v>0</v>
      </c>
      <c r="F4" s="44">
        <f>COUNTIF(Saisie!F5:F8,1)</f>
        <v>0</v>
      </c>
      <c r="G4" s="44">
        <f>COUNTIF(Saisie!G5:G8,1)</f>
        <v>0</v>
      </c>
      <c r="H4" s="44" t="e">
        <f>COUNTIF(Saisie!#REF!,1)</f>
        <v>#REF!</v>
      </c>
      <c r="I4" s="44">
        <f>COUNTIF(Saisie!H5:H8,1)</f>
        <v>0</v>
      </c>
      <c r="J4" s="44">
        <f>COUNTIF(Saisie!I5:I8,1)</f>
        <v>0</v>
      </c>
      <c r="K4" s="44">
        <f>COUNTIF(Saisie!J5:J8,1)</f>
        <v>0</v>
      </c>
      <c r="L4" s="44" t="e">
        <f>COUNTIF(Saisie!#REF!,1)</f>
        <v>#REF!</v>
      </c>
      <c r="M4" s="44" t="e">
        <f>COUNTIF(Saisie!#REF!,1)</f>
        <v>#REF!</v>
      </c>
      <c r="N4" s="44" t="e">
        <f>COUNTIF(Saisie!#REF!,1)</f>
        <v>#REF!</v>
      </c>
      <c r="O4" s="44" t="e">
        <f>COUNTIF(Saisie!#REF!,1)</f>
        <v>#REF!</v>
      </c>
      <c r="P4" s="44" t="e">
        <f>COUNTIF(Saisie!#REF!,1)</f>
        <v>#REF!</v>
      </c>
      <c r="Q4" s="44" t="e">
        <f>COUNTIF(Saisie!#REF!,1)</f>
        <v>#REF!</v>
      </c>
      <c r="R4" s="44" t="e">
        <f>COUNTIF(Saisie!#REF!,1)</f>
        <v>#REF!</v>
      </c>
      <c r="S4" s="44" t="e">
        <f>COUNTIF(Saisie!#REF!,1)</f>
        <v>#REF!</v>
      </c>
      <c r="T4" s="44" t="e">
        <f>COUNTIF(Saisie!#REF!,1)</f>
        <v>#REF!</v>
      </c>
      <c r="U4" s="44" t="e">
        <f>COUNTIF(Saisie!#REF!,1)</f>
        <v>#REF!</v>
      </c>
      <c r="V4" s="44" t="e">
        <f>COUNTIF(Saisie!#REF!,1)</f>
        <v>#REF!</v>
      </c>
      <c r="W4" s="44" t="e">
        <f>COUNTIF(Saisie!#REF!,1)</f>
        <v>#REF!</v>
      </c>
      <c r="X4" s="44" t="e">
        <f>COUNTIF(Saisie!#REF!,1)</f>
        <v>#REF!</v>
      </c>
      <c r="Y4" s="44" t="e">
        <f>COUNTIF(Saisie!#REF!,1)</f>
        <v>#REF!</v>
      </c>
      <c r="Z4" s="44" t="e">
        <f>COUNTIF(Saisie!#REF!,1)</f>
        <v>#REF!</v>
      </c>
      <c r="AA4" s="44" t="e">
        <f>COUNTIF(Saisie!#REF!,1)</f>
        <v>#REF!</v>
      </c>
      <c r="AB4" s="44">
        <f>COUNTIF(Saisie!K5:K8,1)</f>
        <v>0</v>
      </c>
      <c r="AC4" s="44">
        <f>COUNTIF(Saisie!L5:L8,1)</f>
        <v>0</v>
      </c>
      <c r="AD4" s="44">
        <f>COUNTIF(Saisie!M5:M8,1)</f>
        <v>0</v>
      </c>
      <c r="AE4" s="44">
        <f>COUNTIF(Saisie!N5:N8,1)</f>
        <v>0</v>
      </c>
      <c r="AF4" s="44">
        <f>COUNTIF(Saisie!O5:O8,1)</f>
        <v>0</v>
      </c>
      <c r="AG4" s="44">
        <f>COUNTIF(Saisie!P5:P8,1)</f>
        <v>0</v>
      </c>
      <c r="AH4" s="44">
        <f>COUNTIF(Saisie!Q5:Q8,1)</f>
        <v>0</v>
      </c>
      <c r="AI4" s="44">
        <f>COUNTIF(Saisie!R5:R8,1)</f>
        <v>0</v>
      </c>
      <c r="AJ4" s="44">
        <f>COUNTIF(Saisie!S5:S8,1)</f>
        <v>0</v>
      </c>
      <c r="AK4" s="44">
        <f>COUNTIF(Saisie!T5:T8,1)</f>
        <v>0</v>
      </c>
      <c r="AL4" s="44">
        <f>COUNTIF(Saisie!U5:U8,1)</f>
        <v>0</v>
      </c>
      <c r="AM4" s="44">
        <f>COUNTIF(Saisie!Y5:Y8,1)</f>
        <v>0</v>
      </c>
      <c r="AN4" s="44">
        <f>COUNTIF(Saisie!Z5:Z8,1)</f>
        <v>0</v>
      </c>
      <c r="AO4" s="44">
        <f>COUNTIF(Saisie!AA5:AA8,1)</f>
        <v>0</v>
      </c>
      <c r="AP4" s="45" t="e">
        <f>SUM(C4:AO4)/$AP$3</f>
        <v>#REF!</v>
      </c>
    </row>
    <row r="5" spans="1:42">
      <c r="A5" s="41" t="s">
        <v>16</v>
      </c>
      <c r="B5" s="46" t="s">
        <v>31</v>
      </c>
      <c r="C5" s="43">
        <f>COUNTIF(Saisie!C9:C16,1)</f>
        <v>6</v>
      </c>
      <c r="D5" s="44">
        <f>COUNTIF(Saisie!D9:D16,1)</f>
        <v>0</v>
      </c>
      <c r="E5" s="44">
        <f>COUNTIF(Saisie!E9:E16,1)</f>
        <v>0</v>
      </c>
      <c r="F5" s="44">
        <f>COUNTIF(Saisie!F9:F16,1)</f>
        <v>0</v>
      </c>
      <c r="G5" s="44">
        <f>COUNTIF(Saisie!G9:G16,1)</f>
        <v>0</v>
      </c>
      <c r="H5" s="44" t="e">
        <f>COUNTIF(Saisie!#REF!,1)</f>
        <v>#REF!</v>
      </c>
      <c r="I5" s="44">
        <f>COUNTIF(Saisie!H9:H16,1)</f>
        <v>0</v>
      </c>
      <c r="J5" s="44">
        <f>COUNTIF(Saisie!I9:I16,1)</f>
        <v>0</v>
      </c>
      <c r="K5" s="44">
        <f>COUNTIF(Saisie!J9:J16,1)</f>
        <v>0</v>
      </c>
      <c r="L5" s="44" t="e">
        <f>COUNTIF(Saisie!#REF!,1)</f>
        <v>#REF!</v>
      </c>
      <c r="M5" s="44" t="e">
        <f>COUNTIF(Saisie!#REF!,1)</f>
        <v>#REF!</v>
      </c>
      <c r="N5" s="44" t="e">
        <f>COUNTIF(Saisie!#REF!,1)</f>
        <v>#REF!</v>
      </c>
      <c r="O5" s="44" t="e">
        <f>COUNTIF(Saisie!#REF!,1)</f>
        <v>#REF!</v>
      </c>
      <c r="P5" s="44" t="e">
        <f>COUNTIF(Saisie!#REF!,1)</f>
        <v>#REF!</v>
      </c>
      <c r="Q5" s="44" t="e">
        <f>COUNTIF(Saisie!#REF!,1)</f>
        <v>#REF!</v>
      </c>
      <c r="R5" s="44" t="e">
        <f>COUNTIF(Saisie!#REF!,1)</f>
        <v>#REF!</v>
      </c>
      <c r="S5" s="44" t="e">
        <f>COUNTIF(Saisie!#REF!,1)</f>
        <v>#REF!</v>
      </c>
      <c r="T5" s="44" t="e">
        <f>COUNTIF(Saisie!#REF!,1)</f>
        <v>#REF!</v>
      </c>
      <c r="U5" s="44" t="e">
        <f>COUNTIF(Saisie!#REF!,1)</f>
        <v>#REF!</v>
      </c>
      <c r="V5" s="44" t="e">
        <f>COUNTIF(Saisie!#REF!,1)</f>
        <v>#REF!</v>
      </c>
      <c r="W5" s="44" t="e">
        <f>COUNTIF(Saisie!#REF!,1)</f>
        <v>#REF!</v>
      </c>
      <c r="X5" s="44" t="e">
        <f>COUNTIF(Saisie!#REF!,1)</f>
        <v>#REF!</v>
      </c>
      <c r="Y5" s="44" t="e">
        <f>COUNTIF(Saisie!#REF!,1)</f>
        <v>#REF!</v>
      </c>
      <c r="Z5" s="44" t="e">
        <f>COUNTIF(Saisie!#REF!,1)</f>
        <v>#REF!</v>
      </c>
      <c r="AA5" s="44" t="e">
        <f>COUNTIF(Saisie!#REF!,1)</f>
        <v>#REF!</v>
      </c>
      <c r="AB5" s="44">
        <f>COUNTIF(Saisie!K9:K16,1)</f>
        <v>0</v>
      </c>
      <c r="AC5" s="44">
        <f>COUNTIF(Saisie!L9:L16,1)</f>
        <v>0</v>
      </c>
      <c r="AD5" s="44">
        <f>COUNTIF(Saisie!M9:M16,1)</f>
        <v>0</v>
      </c>
      <c r="AE5" s="44">
        <f>COUNTIF(Saisie!N9:N16,1)</f>
        <v>0</v>
      </c>
      <c r="AF5" s="44">
        <f>COUNTIF(Saisie!O9:O16,1)</f>
        <v>0</v>
      </c>
      <c r="AG5" s="44">
        <f>COUNTIF(Saisie!P9:P16,1)</f>
        <v>0</v>
      </c>
      <c r="AH5" s="44">
        <f>COUNTIF(Saisie!Q9:Q16,1)</f>
        <v>0</v>
      </c>
      <c r="AI5" s="44">
        <f>COUNTIF(Saisie!R9:R16,1)</f>
        <v>0</v>
      </c>
      <c r="AJ5" s="44">
        <f>COUNTIF(Saisie!S9:S16,1)</f>
        <v>0</v>
      </c>
      <c r="AK5" s="44">
        <f>COUNTIF(Saisie!T9:T16,1)</f>
        <v>0</v>
      </c>
      <c r="AL5" s="44">
        <f>COUNTIF(Saisie!U9:U16,1)</f>
        <v>0</v>
      </c>
      <c r="AM5" s="44">
        <f>COUNTIF(Saisie!Y9:Y16,1)</f>
        <v>0</v>
      </c>
      <c r="AN5" s="44">
        <f>COUNTIF(Saisie!Z9:Z16,1)</f>
        <v>0</v>
      </c>
      <c r="AO5" s="44">
        <f>COUNTIF(Saisie!AA9:AA16,1)</f>
        <v>0</v>
      </c>
      <c r="AP5" s="45" t="e">
        <f t="shared" ref="AP5:AP11" si="0">SUM(C5:AO5)/$AP$3</f>
        <v>#REF!</v>
      </c>
    </row>
    <row r="6" spans="1:42">
      <c r="A6" s="41" t="s">
        <v>17</v>
      </c>
      <c r="B6" s="44" t="s">
        <v>32</v>
      </c>
      <c r="C6" s="43">
        <f>COUNTIF(Saisie!C17:C19,1)</f>
        <v>3</v>
      </c>
      <c r="D6" s="44">
        <f>COUNTIF(Saisie!D17:D19,1)</f>
        <v>0</v>
      </c>
      <c r="E6" s="44">
        <f>COUNTIF(Saisie!E17:E19,1)</f>
        <v>0</v>
      </c>
      <c r="F6" s="44">
        <f>COUNTIF(Saisie!F17:F19,1)</f>
        <v>0</v>
      </c>
      <c r="G6" s="44">
        <f>COUNTIF(Saisie!G17:G19,1)</f>
        <v>0</v>
      </c>
      <c r="H6" s="44" t="e">
        <f>COUNTIF(Saisie!#REF!,1)</f>
        <v>#REF!</v>
      </c>
      <c r="I6" s="44">
        <f>COUNTIF(Saisie!H17:H19,1)</f>
        <v>0</v>
      </c>
      <c r="J6" s="44">
        <f>COUNTIF(Saisie!I17:I19,1)</f>
        <v>0</v>
      </c>
      <c r="K6" s="44">
        <f>COUNTIF(Saisie!J17:J19,1)</f>
        <v>0</v>
      </c>
      <c r="L6" s="44" t="e">
        <f>COUNTIF(Saisie!#REF!,1)</f>
        <v>#REF!</v>
      </c>
      <c r="M6" s="44" t="e">
        <f>COUNTIF(Saisie!#REF!,1)</f>
        <v>#REF!</v>
      </c>
      <c r="N6" s="44" t="e">
        <f>COUNTIF(Saisie!#REF!,1)</f>
        <v>#REF!</v>
      </c>
      <c r="O6" s="44" t="e">
        <f>COUNTIF(Saisie!#REF!,1)</f>
        <v>#REF!</v>
      </c>
      <c r="P6" s="44" t="e">
        <f>COUNTIF(Saisie!#REF!,1)</f>
        <v>#REF!</v>
      </c>
      <c r="Q6" s="44" t="e">
        <f>COUNTIF(Saisie!#REF!,1)</f>
        <v>#REF!</v>
      </c>
      <c r="R6" s="44" t="e">
        <f>COUNTIF(Saisie!#REF!,1)</f>
        <v>#REF!</v>
      </c>
      <c r="S6" s="44" t="e">
        <f>COUNTIF(Saisie!#REF!,1)</f>
        <v>#REF!</v>
      </c>
      <c r="T6" s="44" t="e">
        <f>COUNTIF(Saisie!#REF!,1)</f>
        <v>#REF!</v>
      </c>
      <c r="U6" s="44" t="e">
        <f>COUNTIF(Saisie!#REF!,1)</f>
        <v>#REF!</v>
      </c>
      <c r="V6" s="44" t="e">
        <f>COUNTIF(Saisie!#REF!,1)</f>
        <v>#REF!</v>
      </c>
      <c r="W6" s="44" t="e">
        <f>COUNTIF(Saisie!#REF!,1)</f>
        <v>#REF!</v>
      </c>
      <c r="X6" s="44" t="e">
        <f>COUNTIF(Saisie!#REF!,1)</f>
        <v>#REF!</v>
      </c>
      <c r="Y6" s="44" t="e">
        <f>COUNTIF(Saisie!#REF!,1)</f>
        <v>#REF!</v>
      </c>
      <c r="Z6" s="44" t="e">
        <f>COUNTIF(Saisie!#REF!,1)</f>
        <v>#REF!</v>
      </c>
      <c r="AA6" s="44" t="e">
        <f>COUNTIF(Saisie!#REF!,1)</f>
        <v>#REF!</v>
      </c>
      <c r="AB6" s="44">
        <f>COUNTIF(Saisie!K17:K19,1)</f>
        <v>0</v>
      </c>
      <c r="AC6" s="44">
        <f>COUNTIF(Saisie!L17:L19,1)</f>
        <v>0</v>
      </c>
      <c r="AD6" s="44">
        <f>COUNTIF(Saisie!M17:M19,1)</f>
        <v>0</v>
      </c>
      <c r="AE6" s="44">
        <f>COUNTIF(Saisie!N17:N19,1)</f>
        <v>0</v>
      </c>
      <c r="AF6" s="44">
        <f>COUNTIF(Saisie!O17:O19,1)</f>
        <v>0</v>
      </c>
      <c r="AG6" s="44">
        <f>COUNTIF(Saisie!P17:P19,1)</f>
        <v>0</v>
      </c>
      <c r="AH6" s="44">
        <f>COUNTIF(Saisie!Q17:Q19,1)</f>
        <v>0</v>
      </c>
      <c r="AI6" s="44">
        <f>COUNTIF(Saisie!R17:R19,1)</f>
        <v>0</v>
      </c>
      <c r="AJ6" s="44">
        <f>COUNTIF(Saisie!S17:S19,1)</f>
        <v>0</v>
      </c>
      <c r="AK6" s="44">
        <f>COUNTIF(Saisie!T17:T19,1)</f>
        <v>0</v>
      </c>
      <c r="AL6" s="44">
        <f>COUNTIF(Saisie!U17:U19,1)</f>
        <v>0</v>
      </c>
      <c r="AM6" s="44">
        <f>COUNTIF(Saisie!Y17:Y19,1)</f>
        <v>0</v>
      </c>
      <c r="AN6" s="44">
        <f>COUNTIF(Saisie!Z17:Z19,1)</f>
        <v>0</v>
      </c>
      <c r="AO6" s="44">
        <f>COUNTIF(Saisie!AA17:AA19,1)</f>
        <v>0</v>
      </c>
      <c r="AP6" s="45" t="e">
        <f t="shared" si="0"/>
        <v>#REF!</v>
      </c>
    </row>
    <row r="7" spans="1:42">
      <c r="A7" s="41" t="s">
        <v>33</v>
      </c>
      <c r="B7" s="42" t="s">
        <v>34</v>
      </c>
      <c r="C7" s="43">
        <f>COUNTIF(Saisie!C20:C21,1)</f>
        <v>2</v>
      </c>
      <c r="D7" s="44">
        <f>COUNTIF(Saisie!D20:D21,1)</f>
        <v>0</v>
      </c>
      <c r="E7" s="44">
        <f>COUNTIF(Saisie!E20:E21,1)</f>
        <v>0</v>
      </c>
      <c r="F7" s="44">
        <f>COUNTIF(Saisie!F20:F21,1)</f>
        <v>0</v>
      </c>
      <c r="G7" s="44">
        <f>COUNTIF(Saisie!G20:G21,1)</f>
        <v>0</v>
      </c>
      <c r="H7" s="44" t="e">
        <f>COUNTIF(Saisie!#REF!,1)</f>
        <v>#REF!</v>
      </c>
      <c r="I7" s="44">
        <f>COUNTIF(Saisie!H20:H21,1)</f>
        <v>0</v>
      </c>
      <c r="J7" s="44">
        <f>COUNTIF(Saisie!I20:I21,1)</f>
        <v>0</v>
      </c>
      <c r="K7" s="44">
        <f>COUNTIF(Saisie!J20:J21,1)</f>
        <v>0</v>
      </c>
      <c r="L7" s="44" t="e">
        <f>COUNTIF(Saisie!#REF!,1)</f>
        <v>#REF!</v>
      </c>
      <c r="M7" s="44" t="e">
        <f>COUNTIF(Saisie!#REF!,1)</f>
        <v>#REF!</v>
      </c>
      <c r="N7" s="44" t="e">
        <f>COUNTIF(Saisie!#REF!,1)</f>
        <v>#REF!</v>
      </c>
      <c r="O7" s="44" t="e">
        <f>COUNTIF(Saisie!#REF!,1)</f>
        <v>#REF!</v>
      </c>
      <c r="P7" s="44" t="e">
        <f>COUNTIF(Saisie!#REF!,1)</f>
        <v>#REF!</v>
      </c>
      <c r="Q7" s="44" t="e">
        <f>COUNTIF(Saisie!#REF!,1)</f>
        <v>#REF!</v>
      </c>
      <c r="R7" s="44" t="e">
        <f>COUNTIF(Saisie!#REF!,1)</f>
        <v>#REF!</v>
      </c>
      <c r="S7" s="44" t="e">
        <f>COUNTIF(Saisie!#REF!,1)</f>
        <v>#REF!</v>
      </c>
      <c r="T7" s="44" t="e">
        <f>COUNTIF(Saisie!#REF!,1)</f>
        <v>#REF!</v>
      </c>
      <c r="U7" s="44" t="e">
        <f>COUNTIF(Saisie!#REF!,1)</f>
        <v>#REF!</v>
      </c>
      <c r="V7" s="44" t="e">
        <f>COUNTIF(Saisie!#REF!,1)</f>
        <v>#REF!</v>
      </c>
      <c r="W7" s="44" t="e">
        <f>COUNTIF(Saisie!#REF!,1)</f>
        <v>#REF!</v>
      </c>
      <c r="X7" s="44" t="e">
        <f>COUNTIF(Saisie!#REF!,1)</f>
        <v>#REF!</v>
      </c>
      <c r="Y7" s="44" t="e">
        <f>COUNTIF(Saisie!#REF!,1)</f>
        <v>#REF!</v>
      </c>
      <c r="Z7" s="44" t="e">
        <f>COUNTIF(Saisie!#REF!,1)</f>
        <v>#REF!</v>
      </c>
      <c r="AA7" s="44" t="e">
        <f>COUNTIF(Saisie!#REF!,1)</f>
        <v>#REF!</v>
      </c>
      <c r="AB7" s="44">
        <f>COUNTIF(Saisie!K20:K21,1)</f>
        <v>0</v>
      </c>
      <c r="AC7" s="44">
        <f>COUNTIF(Saisie!L20:L21,1)</f>
        <v>0</v>
      </c>
      <c r="AD7" s="44">
        <f>COUNTIF(Saisie!M20:M21,1)</f>
        <v>0</v>
      </c>
      <c r="AE7" s="44">
        <f>COUNTIF(Saisie!N20:N21,1)</f>
        <v>0</v>
      </c>
      <c r="AF7" s="44">
        <f>COUNTIF(Saisie!O20:O21,1)</f>
        <v>0</v>
      </c>
      <c r="AG7" s="44">
        <f>COUNTIF(Saisie!P20:P21,1)</f>
        <v>0</v>
      </c>
      <c r="AH7" s="44">
        <f>COUNTIF(Saisie!Q20:Q21,1)</f>
        <v>0</v>
      </c>
      <c r="AI7" s="44">
        <f>COUNTIF(Saisie!R20:R21,1)</f>
        <v>0</v>
      </c>
      <c r="AJ7" s="44">
        <f>COUNTIF(Saisie!S20:S21,1)</f>
        <v>0</v>
      </c>
      <c r="AK7" s="44">
        <f>COUNTIF(Saisie!T20:T21,1)</f>
        <v>0</v>
      </c>
      <c r="AL7" s="44">
        <f>COUNTIF(Saisie!U20:U21,1)</f>
        <v>0</v>
      </c>
      <c r="AM7" s="44">
        <f>COUNTIF(Saisie!Y20:Y21,1)</f>
        <v>0</v>
      </c>
      <c r="AN7" s="44">
        <f>COUNTIF(Saisie!Z20:Z21,1)</f>
        <v>0</v>
      </c>
      <c r="AO7" s="44">
        <f>COUNTIF(Saisie!AA20:AA21,1)</f>
        <v>0</v>
      </c>
      <c r="AP7" s="45" t="e">
        <f t="shared" si="0"/>
        <v>#REF!</v>
      </c>
    </row>
    <row r="8" spans="1:42">
      <c r="A8" s="41" t="s">
        <v>35</v>
      </c>
      <c r="B8" s="42" t="s">
        <v>36</v>
      </c>
      <c r="C8" s="43">
        <f>COUNTIF(Saisie!C22:C30,1)</f>
        <v>8</v>
      </c>
      <c r="D8" s="44">
        <f>COUNTIF(Saisie!D22:D30,1)</f>
        <v>0</v>
      </c>
      <c r="E8" s="44">
        <f>COUNTIF(Saisie!E22:E30,1)</f>
        <v>0</v>
      </c>
      <c r="F8" s="44">
        <f>COUNTIF(Saisie!F22:F30,1)</f>
        <v>0</v>
      </c>
      <c r="G8" s="44">
        <f>COUNTIF(Saisie!G22:G30,1)</f>
        <v>0</v>
      </c>
      <c r="H8" s="44" t="e">
        <f>COUNTIF(Saisie!#REF!,1)</f>
        <v>#REF!</v>
      </c>
      <c r="I8" s="44">
        <f>COUNTIF(Saisie!H22:H30,1)</f>
        <v>0</v>
      </c>
      <c r="J8" s="44">
        <f>COUNTIF(Saisie!I22:I30,1)</f>
        <v>0</v>
      </c>
      <c r="K8" s="44">
        <f>COUNTIF(Saisie!J22:J30,1)</f>
        <v>0</v>
      </c>
      <c r="L8" s="44" t="e">
        <f>COUNTIF(Saisie!#REF!,1)</f>
        <v>#REF!</v>
      </c>
      <c r="M8" s="44" t="e">
        <f>COUNTIF(Saisie!#REF!,1)</f>
        <v>#REF!</v>
      </c>
      <c r="N8" s="44" t="e">
        <f>COUNTIF(Saisie!#REF!,1)</f>
        <v>#REF!</v>
      </c>
      <c r="O8" s="44" t="e">
        <f>COUNTIF(Saisie!#REF!,1)</f>
        <v>#REF!</v>
      </c>
      <c r="P8" s="44" t="e">
        <f>COUNTIF(Saisie!#REF!,1)</f>
        <v>#REF!</v>
      </c>
      <c r="Q8" s="44" t="e">
        <f>COUNTIF(Saisie!#REF!,1)</f>
        <v>#REF!</v>
      </c>
      <c r="R8" s="44" t="e">
        <f>COUNTIF(Saisie!#REF!,1)</f>
        <v>#REF!</v>
      </c>
      <c r="S8" s="44" t="e">
        <f>COUNTIF(Saisie!#REF!,1)</f>
        <v>#REF!</v>
      </c>
      <c r="T8" s="44" t="e">
        <f>COUNTIF(Saisie!#REF!,1)</f>
        <v>#REF!</v>
      </c>
      <c r="U8" s="44" t="e">
        <f>COUNTIF(Saisie!#REF!,1)</f>
        <v>#REF!</v>
      </c>
      <c r="V8" s="44" t="e">
        <f>COUNTIF(Saisie!#REF!,1)</f>
        <v>#REF!</v>
      </c>
      <c r="W8" s="44" t="e">
        <f>COUNTIF(Saisie!#REF!,1)</f>
        <v>#REF!</v>
      </c>
      <c r="X8" s="44" t="e">
        <f>COUNTIF(Saisie!#REF!,1)</f>
        <v>#REF!</v>
      </c>
      <c r="Y8" s="44" t="e">
        <f>COUNTIF(Saisie!#REF!,1)</f>
        <v>#REF!</v>
      </c>
      <c r="Z8" s="44" t="e">
        <f>COUNTIF(Saisie!#REF!,1)</f>
        <v>#REF!</v>
      </c>
      <c r="AA8" s="44" t="e">
        <f>COUNTIF(Saisie!#REF!,1)</f>
        <v>#REF!</v>
      </c>
      <c r="AB8" s="44">
        <f>COUNTIF(Saisie!K22:K30,1)</f>
        <v>0</v>
      </c>
      <c r="AC8" s="44">
        <f>COUNTIF(Saisie!L22:L30,1)</f>
        <v>0</v>
      </c>
      <c r="AD8" s="44">
        <f>COUNTIF(Saisie!M22:M30,1)</f>
        <v>0</v>
      </c>
      <c r="AE8" s="44">
        <f>COUNTIF(Saisie!N22:N30,1)</f>
        <v>0</v>
      </c>
      <c r="AF8" s="44">
        <f>COUNTIF(Saisie!O22:O30,1)</f>
        <v>0</v>
      </c>
      <c r="AG8" s="44">
        <f>COUNTIF(Saisie!P22:P30,1)</f>
        <v>0</v>
      </c>
      <c r="AH8" s="44">
        <f>COUNTIF(Saisie!Q22:Q30,1)</f>
        <v>0</v>
      </c>
      <c r="AI8" s="44">
        <f>COUNTIF(Saisie!R22:R30,1)</f>
        <v>0</v>
      </c>
      <c r="AJ8" s="44">
        <f>COUNTIF(Saisie!S22:S30,1)</f>
        <v>0</v>
      </c>
      <c r="AK8" s="44">
        <f>COUNTIF(Saisie!T22:T30,1)</f>
        <v>0</v>
      </c>
      <c r="AL8" s="44">
        <f>COUNTIF(Saisie!U22:U30,1)</f>
        <v>0</v>
      </c>
      <c r="AM8" s="44">
        <f>COUNTIF(Saisie!Y22:Y30,1)</f>
        <v>0</v>
      </c>
      <c r="AN8" s="44">
        <f>COUNTIF(Saisie!Z22:Z30,1)</f>
        <v>0</v>
      </c>
      <c r="AO8" s="44">
        <f>COUNTIF(Saisie!AA22:AA30,1)</f>
        <v>0</v>
      </c>
      <c r="AP8" s="45" t="e">
        <f t="shared" si="0"/>
        <v>#REF!</v>
      </c>
    </row>
    <row r="9" spans="1:42">
      <c r="A9" s="292" t="s">
        <v>37</v>
      </c>
      <c r="B9" s="292"/>
      <c r="C9" s="47">
        <f>SUM(C4:C8)</f>
        <v>21</v>
      </c>
      <c r="D9" s="48">
        <f t="shared" ref="D9:AO9" si="1">SUM(D4:D8)</f>
        <v>0</v>
      </c>
      <c r="E9" s="48">
        <f t="shared" si="1"/>
        <v>0</v>
      </c>
      <c r="F9" s="48">
        <f t="shared" si="1"/>
        <v>0</v>
      </c>
      <c r="G9" s="48">
        <f t="shared" si="1"/>
        <v>0</v>
      </c>
      <c r="H9" s="48" t="e">
        <f t="shared" si="1"/>
        <v>#REF!</v>
      </c>
      <c r="I9" s="48">
        <f t="shared" si="1"/>
        <v>0</v>
      </c>
      <c r="J9" s="48">
        <f t="shared" si="1"/>
        <v>0</v>
      </c>
      <c r="K9" s="48">
        <f t="shared" si="1"/>
        <v>0</v>
      </c>
      <c r="L9" s="48" t="e">
        <f t="shared" si="1"/>
        <v>#REF!</v>
      </c>
      <c r="M9" s="48" t="e">
        <f t="shared" si="1"/>
        <v>#REF!</v>
      </c>
      <c r="N9" s="48" t="e">
        <f t="shared" si="1"/>
        <v>#REF!</v>
      </c>
      <c r="O9" s="48" t="e">
        <f t="shared" si="1"/>
        <v>#REF!</v>
      </c>
      <c r="P9" s="48" t="e">
        <f t="shared" si="1"/>
        <v>#REF!</v>
      </c>
      <c r="Q9" s="48" t="e">
        <f t="shared" si="1"/>
        <v>#REF!</v>
      </c>
      <c r="R9" s="48" t="e">
        <f t="shared" si="1"/>
        <v>#REF!</v>
      </c>
      <c r="S9" s="48" t="e">
        <f t="shared" si="1"/>
        <v>#REF!</v>
      </c>
      <c r="T9" s="48" t="e">
        <f t="shared" si="1"/>
        <v>#REF!</v>
      </c>
      <c r="U9" s="48" t="e">
        <f t="shared" si="1"/>
        <v>#REF!</v>
      </c>
      <c r="V9" s="48" t="e">
        <f t="shared" si="1"/>
        <v>#REF!</v>
      </c>
      <c r="W9" s="48" t="e">
        <f t="shared" si="1"/>
        <v>#REF!</v>
      </c>
      <c r="X9" s="48" t="e">
        <f t="shared" si="1"/>
        <v>#REF!</v>
      </c>
      <c r="Y9" s="48" t="e">
        <f t="shared" si="1"/>
        <v>#REF!</v>
      </c>
      <c r="Z9" s="48" t="e">
        <f t="shared" si="1"/>
        <v>#REF!</v>
      </c>
      <c r="AA9" s="48" t="e">
        <f t="shared" si="1"/>
        <v>#REF!</v>
      </c>
      <c r="AB9" s="48">
        <f t="shared" si="1"/>
        <v>0</v>
      </c>
      <c r="AC9" s="48">
        <f t="shared" si="1"/>
        <v>0</v>
      </c>
      <c r="AD9" s="48">
        <f t="shared" si="1"/>
        <v>0</v>
      </c>
      <c r="AE9" s="48">
        <f t="shared" si="1"/>
        <v>0</v>
      </c>
      <c r="AF9" s="48">
        <f t="shared" si="1"/>
        <v>0</v>
      </c>
      <c r="AG9" s="48">
        <f t="shared" si="1"/>
        <v>0</v>
      </c>
      <c r="AH9" s="48">
        <f t="shared" si="1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  <c r="AN9" s="48">
        <f t="shared" si="1"/>
        <v>0</v>
      </c>
      <c r="AO9" s="48">
        <f t="shared" si="1"/>
        <v>0</v>
      </c>
      <c r="AP9" s="45" t="e">
        <f t="shared" si="0"/>
        <v>#REF!</v>
      </c>
    </row>
    <row r="10" spans="1:42" s="51" customFormat="1">
      <c r="A10" s="292" t="s">
        <v>38</v>
      </c>
      <c r="B10" s="292"/>
      <c r="C10" s="49">
        <f>Saisie!C36</f>
        <v>2</v>
      </c>
      <c r="D10" s="50">
        <f>Saisie!D36</f>
        <v>0</v>
      </c>
      <c r="E10" s="50">
        <f>Saisie!E36</f>
        <v>0</v>
      </c>
      <c r="F10" s="50">
        <f>Saisie!F36</f>
        <v>0</v>
      </c>
      <c r="G10" s="50">
        <f>Saisie!G36</f>
        <v>0</v>
      </c>
      <c r="H10" s="50" t="e">
        <f>Saisie!#REF!</f>
        <v>#REF!</v>
      </c>
      <c r="I10" s="50">
        <f>Saisie!H36</f>
        <v>0</v>
      </c>
      <c r="J10" s="50">
        <f>Saisie!I36</f>
        <v>0</v>
      </c>
      <c r="K10" s="50">
        <f>Saisie!J36</f>
        <v>0</v>
      </c>
      <c r="L10" s="50" t="e">
        <f>Saisie!#REF!</f>
        <v>#REF!</v>
      </c>
      <c r="M10" s="50" t="e">
        <f>Saisie!#REF!</f>
        <v>#REF!</v>
      </c>
      <c r="N10" s="50" t="e">
        <f>Saisie!#REF!</f>
        <v>#REF!</v>
      </c>
      <c r="O10" s="50" t="e">
        <f>Saisie!#REF!</f>
        <v>#REF!</v>
      </c>
      <c r="P10" s="50" t="e">
        <f>Saisie!#REF!</f>
        <v>#REF!</v>
      </c>
      <c r="Q10" s="50" t="e">
        <f>Saisie!#REF!</f>
        <v>#REF!</v>
      </c>
      <c r="R10" s="50" t="e">
        <f>Saisie!#REF!</f>
        <v>#REF!</v>
      </c>
      <c r="S10" s="50" t="e">
        <f>Saisie!#REF!</f>
        <v>#REF!</v>
      </c>
      <c r="T10" s="50" t="e">
        <f>Saisie!#REF!</f>
        <v>#REF!</v>
      </c>
      <c r="U10" s="50" t="e">
        <f>Saisie!#REF!</f>
        <v>#REF!</v>
      </c>
      <c r="V10" s="50" t="e">
        <f>Saisie!#REF!</f>
        <v>#REF!</v>
      </c>
      <c r="W10" s="50" t="e">
        <f>Saisie!#REF!</f>
        <v>#REF!</v>
      </c>
      <c r="X10" s="50" t="e">
        <f>Saisie!#REF!</f>
        <v>#REF!</v>
      </c>
      <c r="Y10" s="50" t="e">
        <f>Saisie!#REF!</f>
        <v>#REF!</v>
      </c>
      <c r="Z10" s="50" t="e">
        <f>Saisie!#REF!</f>
        <v>#REF!</v>
      </c>
      <c r="AA10" s="50" t="e">
        <f>Saisie!#REF!</f>
        <v>#REF!</v>
      </c>
      <c r="AB10" s="50">
        <f>Saisie!K36</f>
        <v>0</v>
      </c>
      <c r="AC10" s="50">
        <f>Saisie!L36</f>
        <v>0</v>
      </c>
      <c r="AD10" s="50">
        <f>Saisie!M36</f>
        <v>0</v>
      </c>
      <c r="AE10" s="50">
        <f>Saisie!N36</f>
        <v>0</v>
      </c>
      <c r="AF10" s="50">
        <f>Saisie!O36</f>
        <v>0</v>
      </c>
      <c r="AG10" s="50">
        <f>Saisie!P36</f>
        <v>0</v>
      </c>
      <c r="AH10" s="50">
        <f>Saisie!Q36</f>
        <v>0</v>
      </c>
      <c r="AI10" s="50">
        <f>Saisie!R36</f>
        <v>0</v>
      </c>
      <c r="AJ10" s="50">
        <f>Saisie!S36</f>
        <v>0</v>
      </c>
      <c r="AK10" s="50">
        <f>Saisie!T36</f>
        <v>0</v>
      </c>
      <c r="AL10" s="50">
        <f>Saisie!U36</f>
        <v>0</v>
      </c>
      <c r="AM10" s="50">
        <f>Saisie!Y36</f>
        <v>0</v>
      </c>
      <c r="AN10" s="50">
        <f>Saisie!Z36</f>
        <v>0</v>
      </c>
      <c r="AO10" s="50">
        <f>Saisie!AA36</f>
        <v>0</v>
      </c>
      <c r="AP10" s="45" t="e">
        <f t="shared" si="0"/>
        <v>#REF!</v>
      </c>
    </row>
    <row r="11" spans="1:42" s="54" customFormat="1">
      <c r="A11" s="291" t="s">
        <v>39</v>
      </c>
      <c r="B11" s="291"/>
      <c r="C11" s="52">
        <f>C9/(51-C10)</f>
        <v>0.42857142857142855</v>
      </c>
      <c r="D11" s="52">
        <f t="shared" ref="D11:AO11" si="2">D9/(51-D10)</f>
        <v>0</v>
      </c>
      <c r="E11" s="52">
        <f t="shared" si="2"/>
        <v>0</v>
      </c>
      <c r="F11" s="52">
        <f t="shared" si="2"/>
        <v>0</v>
      </c>
      <c r="G11" s="52">
        <f t="shared" si="2"/>
        <v>0</v>
      </c>
      <c r="H11" s="52" t="e">
        <f t="shared" si="2"/>
        <v>#REF!</v>
      </c>
      <c r="I11" s="52">
        <f t="shared" si="2"/>
        <v>0</v>
      </c>
      <c r="J11" s="52">
        <f t="shared" si="2"/>
        <v>0</v>
      </c>
      <c r="K11" s="52">
        <f t="shared" si="2"/>
        <v>0</v>
      </c>
      <c r="L11" s="52" t="e">
        <f t="shared" si="2"/>
        <v>#REF!</v>
      </c>
      <c r="M11" s="52" t="e">
        <f t="shared" si="2"/>
        <v>#REF!</v>
      </c>
      <c r="N11" s="52" t="e">
        <f t="shared" si="2"/>
        <v>#REF!</v>
      </c>
      <c r="O11" s="52" t="e">
        <f t="shared" si="2"/>
        <v>#REF!</v>
      </c>
      <c r="P11" s="52" t="e">
        <f t="shared" si="2"/>
        <v>#REF!</v>
      </c>
      <c r="Q11" s="52" t="e">
        <f t="shared" si="2"/>
        <v>#REF!</v>
      </c>
      <c r="R11" s="52" t="e">
        <f t="shared" si="2"/>
        <v>#REF!</v>
      </c>
      <c r="S11" s="52" t="e">
        <f t="shared" si="2"/>
        <v>#REF!</v>
      </c>
      <c r="T11" s="52" t="e">
        <f t="shared" si="2"/>
        <v>#REF!</v>
      </c>
      <c r="U11" s="52" t="e">
        <f t="shared" si="2"/>
        <v>#REF!</v>
      </c>
      <c r="V11" s="52" t="e">
        <f t="shared" si="2"/>
        <v>#REF!</v>
      </c>
      <c r="W11" s="52" t="e">
        <f t="shared" si="2"/>
        <v>#REF!</v>
      </c>
      <c r="X11" s="52" t="e">
        <f t="shared" si="2"/>
        <v>#REF!</v>
      </c>
      <c r="Y11" s="52" t="e">
        <f t="shared" si="2"/>
        <v>#REF!</v>
      </c>
      <c r="Z11" s="52" t="e">
        <f t="shared" si="2"/>
        <v>#REF!</v>
      </c>
      <c r="AA11" s="52" t="e">
        <f t="shared" si="2"/>
        <v>#REF!</v>
      </c>
      <c r="AB11" s="52">
        <f t="shared" si="2"/>
        <v>0</v>
      </c>
      <c r="AC11" s="52">
        <f t="shared" si="2"/>
        <v>0</v>
      </c>
      <c r="AD11" s="52">
        <f t="shared" si="2"/>
        <v>0</v>
      </c>
      <c r="AE11" s="52">
        <f t="shared" si="2"/>
        <v>0</v>
      </c>
      <c r="AF11" s="52">
        <f t="shared" si="2"/>
        <v>0</v>
      </c>
      <c r="AG11" s="52">
        <f t="shared" si="2"/>
        <v>0</v>
      </c>
      <c r="AH11" s="52">
        <f t="shared" si="2"/>
        <v>0</v>
      </c>
      <c r="AI11" s="52">
        <f t="shared" si="2"/>
        <v>0</v>
      </c>
      <c r="AJ11" s="52">
        <f t="shared" si="2"/>
        <v>0</v>
      </c>
      <c r="AK11" s="52">
        <f t="shared" si="2"/>
        <v>0</v>
      </c>
      <c r="AL11" s="52">
        <f t="shared" si="2"/>
        <v>0</v>
      </c>
      <c r="AM11" s="52">
        <f t="shared" si="2"/>
        <v>0</v>
      </c>
      <c r="AN11" s="52">
        <f t="shared" si="2"/>
        <v>0</v>
      </c>
      <c r="AO11" s="52">
        <f t="shared" si="2"/>
        <v>0</v>
      </c>
      <c r="AP11" s="53" t="e">
        <f t="shared" si="0"/>
        <v>#REF!</v>
      </c>
    </row>
    <row r="12" spans="1:42" ht="45">
      <c r="A12" s="36" t="s">
        <v>40</v>
      </c>
      <c r="B12" s="37" t="str">
        <f>B3</f>
        <v>CM1</v>
      </c>
      <c r="C12" s="55" t="str">
        <f>C3</f>
        <v>Elève  a</v>
      </c>
      <c r="D12" s="55" t="str">
        <f>D3</f>
        <v>B b</v>
      </c>
      <c r="E12" s="55" t="str">
        <f t="shared" ref="E12:AO12" si="3">E3</f>
        <v>C c</v>
      </c>
      <c r="F12" s="55" t="str">
        <f t="shared" si="3"/>
        <v>D d</v>
      </c>
      <c r="G12" s="55" t="str">
        <f t="shared" si="3"/>
        <v>E e</v>
      </c>
      <c r="H12" s="55" t="e">
        <f t="shared" si="3"/>
        <v>#REF!</v>
      </c>
      <c r="I12" s="55" t="str">
        <f t="shared" si="3"/>
        <v>F f</v>
      </c>
      <c r="J12" s="55" t="str">
        <f t="shared" si="3"/>
        <v>G g</v>
      </c>
      <c r="K12" s="55" t="str">
        <f t="shared" si="3"/>
        <v>H h</v>
      </c>
      <c r="L12" s="55" t="e">
        <f t="shared" si="3"/>
        <v>#REF!</v>
      </c>
      <c r="M12" s="55" t="e">
        <f t="shared" si="3"/>
        <v>#REF!</v>
      </c>
      <c r="N12" s="55" t="e">
        <f t="shared" si="3"/>
        <v>#REF!</v>
      </c>
      <c r="O12" s="55" t="e">
        <f t="shared" si="3"/>
        <v>#REF!</v>
      </c>
      <c r="P12" s="55" t="e">
        <f t="shared" si="3"/>
        <v>#REF!</v>
      </c>
      <c r="Q12" s="55" t="e">
        <f t="shared" si="3"/>
        <v>#REF!</v>
      </c>
      <c r="R12" s="55" t="e">
        <f t="shared" si="3"/>
        <v>#REF!</v>
      </c>
      <c r="S12" s="55" t="e">
        <f t="shared" si="3"/>
        <v>#REF!</v>
      </c>
      <c r="T12" s="55" t="e">
        <f t="shared" si="3"/>
        <v>#REF!</v>
      </c>
      <c r="U12" s="55" t="e">
        <f t="shared" si="3"/>
        <v>#REF!</v>
      </c>
      <c r="V12" s="55" t="e">
        <f t="shared" si="3"/>
        <v>#REF!</v>
      </c>
      <c r="W12" s="55" t="e">
        <f t="shared" si="3"/>
        <v>#REF!</v>
      </c>
      <c r="X12" s="55" t="e">
        <f t="shared" si="3"/>
        <v>#REF!</v>
      </c>
      <c r="Y12" s="55" t="e">
        <f t="shared" si="3"/>
        <v>#REF!</v>
      </c>
      <c r="Z12" s="55" t="e">
        <f t="shared" si="3"/>
        <v>#REF!</v>
      </c>
      <c r="AA12" s="55" t="e">
        <f t="shared" si="3"/>
        <v>#REF!</v>
      </c>
      <c r="AB12" s="55" t="str">
        <f t="shared" si="3"/>
        <v>I i</v>
      </c>
      <c r="AC12" s="55" t="str">
        <f t="shared" si="3"/>
        <v>J j</v>
      </c>
      <c r="AD12" s="55" t="str">
        <f t="shared" si="3"/>
        <v>K k</v>
      </c>
      <c r="AE12" s="55" t="str">
        <f t="shared" si="3"/>
        <v>L l</v>
      </c>
      <c r="AF12" s="55" t="str">
        <f t="shared" si="3"/>
        <v>M m</v>
      </c>
      <c r="AG12" s="55" t="str">
        <f t="shared" si="3"/>
        <v>N n</v>
      </c>
      <c r="AH12" s="55" t="str">
        <f t="shared" si="3"/>
        <v>O o</v>
      </c>
      <c r="AI12" s="55" t="str">
        <f t="shared" si="3"/>
        <v>P p</v>
      </c>
      <c r="AJ12" s="55" t="str">
        <f t="shared" si="3"/>
        <v>Q q</v>
      </c>
      <c r="AK12" s="55" t="str">
        <f t="shared" si="3"/>
        <v>R r</v>
      </c>
      <c r="AL12" s="55" t="str">
        <f t="shared" si="3"/>
        <v>S s</v>
      </c>
      <c r="AM12" s="55" t="str">
        <f t="shared" si="3"/>
        <v>T t</v>
      </c>
      <c r="AN12" s="55" t="str">
        <f t="shared" si="3"/>
        <v>U u</v>
      </c>
      <c r="AO12" s="55" t="str">
        <f t="shared" si="3"/>
        <v xml:space="preserve"> </v>
      </c>
    </row>
    <row r="13" spans="1:42">
      <c r="A13" s="41" t="s">
        <v>41</v>
      </c>
      <c r="B13" s="42" t="s">
        <v>34</v>
      </c>
      <c r="C13" s="42">
        <f>COUNTIF(Saisie!C41:C42,1)</f>
        <v>2</v>
      </c>
      <c r="D13" s="42">
        <f>COUNTIF(Saisie!D41:D42,1)</f>
        <v>0</v>
      </c>
      <c r="E13" s="42">
        <f>COUNTIF(Saisie!E41:E42,1)</f>
        <v>0</v>
      </c>
      <c r="F13" s="42">
        <f>COUNTIF(Saisie!F41:F42,1)</f>
        <v>0</v>
      </c>
      <c r="G13" s="42">
        <f>COUNTIF(Saisie!G41:G42,1)</f>
        <v>0</v>
      </c>
      <c r="H13" s="42" t="e">
        <f>COUNTIF(Saisie!#REF!,1)</f>
        <v>#REF!</v>
      </c>
      <c r="I13" s="42">
        <f>COUNTIF(Saisie!H41:H42,1)</f>
        <v>0</v>
      </c>
      <c r="J13" s="42">
        <f>COUNTIF(Saisie!I41:I42,1)</f>
        <v>0</v>
      </c>
      <c r="K13" s="42">
        <f>COUNTIF(Saisie!J41:J42,1)</f>
        <v>0</v>
      </c>
      <c r="L13" s="42" t="e">
        <f>COUNTIF(Saisie!#REF!,1)</f>
        <v>#REF!</v>
      </c>
      <c r="M13" s="42" t="e">
        <f>COUNTIF(Saisie!#REF!,1)</f>
        <v>#REF!</v>
      </c>
      <c r="N13" s="42" t="e">
        <f>COUNTIF(Saisie!#REF!,1)</f>
        <v>#REF!</v>
      </c>
      <c r="O13" s="42" t="e">
        <f>COUNTIF(Saisie!#REF!,1)</f>
        <v>#REF!</v>
      </c>
      <c r="P13" s="42" t="e">
        <f>COUNTIF(Saisie!#REF!,1)</f>
        <v>#REF!</v>
      </c>
      <c r="Q13" s="42" t="e">
        <f>COUNTIF(Saisie!#REF!,1)</f>
        <v>#REF!</v>
      </c>
      <c r="R13" s="42" t="e">
        <f>COUNTIF(Saisie!#REF!,1)</f>
        <v>#REF!</v>
      </c>
      <c r="S13" s="42" t="e">
        <f>COUNTIF(Saisie!#REF!,1)</f>
        <v>#REF!</v>
      </c>
      <c r="T13" s="42" t="e">
        <f>COUNTIF(Saisie!#REF!,1)</f>
        <v>#REF!</v>
      </c>
      <c r="U13" s="42" t="e">
        <f>COUNTIF(Saisie!#REF!,1)</f>
        <v>#REF!</v>
      </c>
      <c r="V13" s="42" t="e">
        <f>COUNTIF(Saisie!#REF!,1)</f>
        <v>#REF!</v>
      </c>
      <c r="W13" s="42" t="e">
        <f>COUNTIF(Saisie!#REF!,1)</f>
        <v>#REF!</v>
      </c>
      <c r="X13" s="42" t="e">
        <f>COUNTIF(Saisie!#REF!,1)</f>
        <v>#REF!</v>
      </c>
      <c r="Y13" s="42" t="e">
        <f>COUNTIF(Saisie!#REF!,1)</f>
        <v>#REF!</v>
      </c>
      <c r="Z13" s="42" t="e">
        <f>COUNTIF(Saisie!#REF!,1)</f>
        <v>#REF!</v>
      </c>
      <c r="AA13" s="42" t="e">
        <f>COUNTIF(Saisie!#REF!,1)</f>
        <v>#REF!</v>
      </c>
      <c r="AB13" s="42">
        <f>COUNTIF(Saisie!K41:K42,1)</f>
        <v>0</v>
      </c>
      <c r="AC13" s="42">
        <f>COUNTIF(Saisie!L41:L42,1)</f>
        <v>0</v>
      </c>
      <c r="AD13" s="42">
        <f>COUNTIF(Saisie!M41:M42,1)</f>
        <v>0</v>
      </c>
      <c r="AE13" s="42">
        <f>COUNTIF(Saisie!N41:N42,1)</f>
        <v>0</v>
      </c>
      <c r="AF13" s="42">
        <f>COUNTIF(Saisie!O41:O42,1)</f>
        <v>0</v>
      </c>
      <c r="AG13" s="42">
        <f>COUNTIF(Saisie!P41:P42,1)</f>
        <v>0</v>
      </c>
      <c r="AH13" s="42">
        <f>COUNTIF(Saisie!Q41:Q42,1)</f>
        <v>0</v>
      </c>
      <c r="AI13" s="42">
        <f>COUNTIF(Saisie!R41:R42,1)</f>
        <v>0</v>
      </c>
      <c r="AJ13" s="42">
        <f>COUNTIF(Saisie!S41:S42,1)</f>
        <v>0</v>
      </c>
      <c r="AK13" s="42">
        <f>COUNTIF(Saisie!T41:T42,1)</f>
        <v>0</v>
      </c>
      <c r="AL13" s="42">
        <f>COUNTIF(Saisie!U41:U42,1)</f>
        <v>0</v>
      </c>
      <c r="AM13" s="42">
        <f>COUNTIF(Saisie!Y41:Y42,1)</f>
        <v>0</v>
      </c>
      <c r="AN13" s="42">
        <f>COUNTIF(Saisie!Z41:Z42,1)</f>
        <v>0</v>
      </c>
      <c r="AO13" s="42">
        <f>COUNTIF(Saisie!AA41:AA42,1)</f>
        <v>0</v>
      </c>
      <c r="AP13" s="35" t="e">
        <f>SUM(C13:AO13)/$AP$3</f>
        <v>#REF!</v>
      </c>
    </row>
    <row r="14" spans="1:42">
      <c r="A14" s="41" t="s">
        <v>42</v>
      </c>
      <c r="B14" s="42" t="s">
        <v>43</v>
      </c>
      <c r="C14" s="42">
        <f>COUNTIF(Saisie!C43:C51,1)</f>
        <v>9</v>
      </c>
      <c r="D14" s="42">
        <f>COUNTIF(Saisie!D43:D51,1)</f>
        <v>0</v>
      </c>
      <c r="E14" s="42">
        <f>COUNTIF(Saisie!E43:E51,1)</f>
        <v>0</v>
      </c>
      <c r="F14" s="42">
        <f>COUNTIF(Saisie!F43:F51,1)</f>
        <v>0</v>
      </c>
      <c r="G14" s="42">
        <f>COUNTIF(Saisie!G43:G51,1)</f>
        <v>0</v>
      </c>
      <c r="H14" s="42" t="e">
        <f>COUNTIF(Saisie!#REF!,1)</f>
        <v>#REF!</v>
      </c>
      <c r="I14" s="42">
        <f>COUNTIF(Saisie!H43:H51,1)</f>
        <v>0</v>
      </c>
      <c r="J14" s="42">
        <f>COUNTIF(Saisie!I43:I51,1)</f>
        <v>0</v>
      </c>
      <c r="K14" s="42">
        <f>COUNTIF(Saisie!J43:J51,1)</f>
        <v>0</v>
      </c>
      <c r="L14" s="42" t="e">
        <f>COUNTIF(Saisie!#REF!,1)</f>
        <v>#REF!</v>
      </c>
      <c r="M14" s="42" t="e">
        <f>COUNTIF(Saisie!#REF!,1)</f>
        <v>#REF!</v>
      </c>
      <c r="N14" s="42" t="e">
        <f>COUNTIF(Saisie!#REF!,1)</f>
        <v>#REF!</v>
      </c>
      <c r="O14" s="42" t="e">
        <f>COUNTIF(Saisie!#REF!,1)</f>
        <v>#REF!</v>
      </c>
      <c r="P14" s="42" t="e">
        <f>COUNTIF(Saisie!#REF!,1)</f>
        <v>#REF!</v>
      </c>
      <c r="Q14" s="42" t="e">
        <f>COUNTIF(Saisie!#REF!,1)</f>
        <v>#REF!</v>
      </c>
      <c r="R14" s="42" t="e">
        <f>COUNTIF(Saisie!#REF!,1)</f>
        <v>#REF!</v>
      </c>
      <c r="S14" s="42" t="e">
        <f>COUNTIF(Saisie!#REF!,1)</f>
        <v>#REF!</v>
      </c>
      <c r="T14" s="42" t="e">
        <f>COUNTIF(Saisie!#REF!,1)</f>
        <v>#REF!</v>
      </c>
      <c r="U14" s="42" t="e">
        <f>COUNTIF(Saisie!#REF!,1)</f>
        <v>#REF!</v>
      </c>
      <c r="V14" s="42" t="e">
        <f>COUNTIF(Saisie!#REF!,1)</f>
        <v>#REF!</v>
      </c>
      <c r="W14" s="42" t="e">
        <f>COUNTIF(Saisie!#REF!,1)</f>
        <v>#REF!</v>
      </c>
      <c r="X14" s="42" t="e">
        <f>COUNTIF(Saisie!#REF!,1)</f>
        <v>#REF!</v>
      </c>
      <c r="Y14" s="42" t="e">
        <f>COUNTIF(Saisie!#REF!,1)</f>
        <v>#REF!</v>
      </c>
      <c r="Z14" s="42" t="e">
        <f>COUNTIF(Saisie!#REF!,1)</f>
        <v>#REF!</v>
      </c>
      <c r="AA14" s="42" t="e">
        <f>COUNTIF(Saisie!#REF!,1)</f>
        <v>#REF!</v>
      </c>
      <c r="AB14" s="42">
        <f>COUNTIF(Saisie!K43:K51,1)</f>
        <v>0</v>
      </c>
      <c r="AC14" s="42">
        <f>COUNTIF(Saisie!L43:L51,1)</f>
        <v>0</v>
      </c>
      <c r="AD14" s="42">
        <f>COUNTIF(Saisie!M43:M51,1)</f>
        <v>0</v>
      </c>
      <c r="AE14" s="42">
        <f>COUNTIF(Saisie!N43:N51,1)</f>
        <v>0</v>
      </c>
      <c r="AF14" s="42">
        <f>COUNTIF(Saisie!O43:O51,1)</f>
        <v>0</v>
      </c>
      <c r="AG14" s="42">
        <f>COUNTIF(Saisie!P43:P51,1)</f>
        <v>0</v>
      </c>
      <c r="AH14" s="42">
        <f>COUNTIF(Saisie!Q43:Q51,1)</f>
        <v>0</v>
      </c>
      <c r="AI14" s="42">
        <f>COUNTIF(Saisie!R43:R51,1)</f>
        <v>0</v>
      </c>
      <c r="AJ14" s="42">
        <f>COUNTIF(Saisie!S43:S51,1)</f>
        <v>0</v>
      </c>
      <c r="AK14" s="42">
        <f>COUNTIF(Saisie!T43:T51,1)</f>
        <v>0</v>
      </c>
      <c r="AL14" s="42">
        <f>COUNTIF(Saisie!U43:U51,1)</f>
        <v>0</v>
      </c>
      <c r="AM14" s="42">
        <f>COUNTIF(Saisie!Y43:Y51,1)</f>
        <v>0</v>
      </c>
      <c r="AN14" s="42">
        <f>COUNTIF(Saisie!Z43:Z51,1)</f>
        <v>0</v>
      </c>
      <c r="AO14" s="42">
        <f>COUNTIF(Saisie!AA43:AA51,1)</f>
        <v>0</v>
      </c>
      <c r="AP14" s="35" t="e">
        <f t="shared" ref="AP14:AP20" si="4">SUM(C14:AO14)/$AP$3</f>
        <v>#REF!</v>
      </c>
    </row>
    <row r="15" spans="1:42">
      <c r="A15" s="41" t="s">
        <v>44</v>
      </c>
      <c r="B15" s="46" t="s">
        <v>43</v>
      </c>
      <c r="C15" s="42">
        <f>COUNTIF(Saisie!C52:C61,1)</f>
        <v>10</v>
      </c>
      <c r="D15" s="42">
        <f>COUNTIF(Saisie!D52:D61,1)</f>
        <v>0</v>
      </c>
      <c r="E15" s="42">
        <f>COUNTIF(Saisie!E52:E61,1)</f>
        <v>0</v>
      </c>
      <c r="F15" s="42">
        <f>COUNTIF(Saisie!F52:F61,1)</f>
        <v>0</v>
      </c>
      <c r="G15" s="42">
        <f>COUNTIF(Saisie!G52:G61,1)</f>
        <v>0</v>
      </c>
      <c r="H15" s="42" t="e">
        <f>COUNTIF(Saisie!#REF!,1)</f>
        <v>#REF!</v>
      </c>
      <c r="I15" s="42">
        <f>COUNTIF(Saisie!H52:H61,1)</f>
        <v>0</v>
      </c>
      <c r="J15" s="42">
        <f>COUNTIF(Saisie!I52:I61,1)</f>
        <v>0</v>
      </c>
      <c r="K15" s="42">
        <f>COUNTIF(Saisie!J52:J61,1)</f>
        <v>0</v>
      </c>
      <c r="L15" s="42" t="e">
        <f>COUNTIF(Saisie!#REF!,1)</f>
        <v>#REF!</v>
      </c>
      <c r="M15" s="42" t="e">
        <f>COUNTIF(Saisie!#REF!,1)</f>
        <v>#REF!</v>
      </c>
      <c r="N15" s="42" t="e">
        <f>COUNTIF(Saisie!#REF!,1)</f>
        <v>#REF!</v>
      </c>
      <c r="O15" s="42" t="e">
        <f>COUNTIF(Saisie!#REF!,1)</f>
        <v>#REF!</v>
      </c>
      <c r="P15" s="42" t="e">
        <f>COUNTIF(Saisie!#REF!,1)</f>
        <v>#REF!</v>
      </c>
      <c r="Q15" s="42" t="e">
        <f>COUNTIF(Saisie!#REF!,1)</f>
        <v>#REF!</v>
      </c>
      <c r="R15" s="42" t="e">
        <f>COUNTIF(Saisie!#REF!,1)</f>
        <v>#REF!</v>
      </c>
      <c r="S15" s="42" t="e">
        <f>COUNTIF(Saisie!#REF!,1)</f>
        <v>#REF!</v>
      </c>
      <c r="T15" s="42" t="e">
        <f>COUNTIF(Saisie!#REF!,1)</f>
        <v>#REF!</v>
      </c>
      <c r="U15" s="42" t="e">
        <f>COUNTIF(Saisie!#REF!,1)</f>
        <v>#REF!</v>
      </c>
      <c r="V15" s="42" t="e">
        <f>COUNTIF(Saisie!#REF!,1)</f>
        <v>#REF!</v>
      </c>
      <c r="W15" s="42" t="e">
        <f>COUNTIF(Saisie!#REF!,1)</f>
        <v>#REF!</v>
      </c>
      <c r="X15" s="42" t="e">
        <f>COUNTIF(Saisie!#REF!,1)</f>
        <v>#REF!</v>
      </c>
      <c r="Y15" s="42" t="e">
        <f>COUNTIF(Saisie!#REF!,1)</f>
        <v>#REF!</v>
      </c>
      <c r="Z15" s="42" t="e">
        <f>COUNTIF(Saisie!#REF!,1)</f>
        <v>#REF!</v>
      </c>
      <c r="AA15" s="42" t="e">
        <f>COUNTIF(Saisie!#REF!,1)</f>
        <v>#REF!</v>
      </c>
      <c r="AB15" s="42">
        <f>COUNTIF(Saisie!K52:K61,1)</f>
        <v>0</v>
      </c>
      <c r="AC15" s="42">
        <f>COUNTIF(Saisie!L52:L61,1)</f>
        <v>0</v>
      </c>
      <c r="AD15" s="42">
        <f>COUNTIF(Saisie!M52:M61,1)</f>
        <v>0</v>
      </c>
      <c r="AE15" s="42">
        <f>COUNTIF(Saisie!N52:N61,1)</f>
        <v>0</v>
      </c>
      <c r="AF15" s="42">
        <f>COUNTIF(Saisie!O52:O61,1)</f>
        <v>0</v>
      </c>
      <c r="AG15" s="42">
        <f>COUNTIF(Saisie!P52:P61,1)</f>
        <v>0</v>
      </c>
      <c r="AH15" s="42">
        <f>COUNTIF(Saisie!Q52:Q61,1)</f>
        <v>0</v>
      </c>
      <c r="AI15" s="42">
        <f>COUNTIF(Saisie!R52:R61,1)</f>
        <v>0</v>
      </c>
      <c r="AJ15" s="42">
        <f>COUNTIF(Saisie!S52:S61,1)</f>
        <v>0</v>
      </c>
      <c r="AK15" s="42">
        <f>COUNTIF(Saisie!T52:T61,1)</f>
        <v>0</v>
      </c>
      <c r="AL15" s="42">
        <f>COUNTIF(Saisie!U52:U61,1)</f>
        <v>0</v>
      </c>
      <c r="AM15" s="42">
        <f>COUNTIF(Saisie!Y52:Y61,1)</f>
        <v>0</v>
      </c>
      <c r="AN15" s="42">
        <f>COUNTIF(Saisie!Z52:Z61,1)</f>
        <v>0</v>
      </c>
      <c r="AO15" s="42">
        <f>COUNTIF(Saisie!AA52:AA61,1)</f>
        <v>0</v>
      </c>
      <c r="AP15" s="35" t="e">
        <f t="shared" si="4"/>
        <v>#REF!</v>
      </c>
    </row>
    <row r="16" spans="1:42">
      <c r="A16" s="41" t="s">
        <v>45</v>
      </c>
      <c r="B16" s="46" t="s">
        <v>46</v>
      </c>
      <c r="C16" s="42" t="e">
        <f>COUNTIF(Saisie!#REF!,1)</f>
        <v>#REF!</v>
      </c>
      <c r="D16" s="42" t="e">
        <f>COUNTIF(Saisie!#REF!,1)</f>
        <v>#REF!</v>
      </c>
      <c r="E16" s="42" t="e">
        <f>COUNTIF(Saisie!#REF!,1)</f>
        <v>#REF!</v>
      </c>
      <c r="F16" s="42" t="e">
        <f>COUNTIF(Saisie!#REF!,1)</f>
        <v>#REF!</v>
      </c>
      <c r="G16" s="42" t="e">
        <f>COUNTIF(Saisie!#REF!,1)</f>
        <v>#REF!</v>
      </c>
      <c r="H16" s="42" t="e">
        <f>COUNTIF(Saisie!#REF!,1)</f>
        <v>#REF!</v>
      </c>
      <c r="I16" s="42" t="e">
        <f>COUNTIF(Saisie!#REF!,1)</f>
        <v>#REF!</v>
      </c>
      <c r="J16" s="42" t="e">
        <f>COUNTIF(Saisie!#REF!,1)</f>
        <v>#REF!</v>
      </c>
      <c r="K16" s="42" t="e">
        <f>COUNTIF(Saisie!#REF!,1)</f>
        <v>#REF!</v>
      </c>
      <c r="L16" s="42" t="e">
        <f>COUNTIF(Saisie!#REF!,1)</f>
        <v>#REF!</v>
      </c>
      <c r="M16" s="42" t="e">
        <f>COUNTIF(Saisie!#REF!,1)</f>
        <v>#REF!</v>
      </c>
      <c r="N16" s="42" t="e">
        <f>COUNTIF(Saisie!#REF!,1)</f>
        <v>#REF!</v>
      </c>
      <c r="O16" s="42" t="e">
        <f>COUNTIF(Saisie!#REF!,1)</f>
        <v>#REF!</v>
      </c>
      <c r="P16" s="42" t="e">
        <f>COUNTIF(Saisie!#REF!,1)</f>
        <v>#REF!</v>
      </c>
      <c r="Q16" s="42" t="e">
        <f>COUNTIF(Saisie!#REF!,1)</f>
        <v>#REF!</v>
      </c>
      <c r="R16" s="42" t="e">
        <f>COUNTIF(Saisie!#REF!,1)</f>
        <v>#REF!</v>
      </c>
      <c r="S16" s="42" t="e">
        <f>COUNTIF(Saisie!#REF!,1)</f>
        <v>#REF!</v>
      </c>
      <c r="T16" s="42" t="e">
        <f>COUNTIF(Saisie!#REF!,1)</f>
        <v>#REF!</v>
      </c>
      <c r="U16" s="42" t="e">
        <f>COUNTIF(Saisie!#REF!,1)</f>
        <v>#REF!</v>
      </c>
      <c r="V16" s="42" t="e">
        <f>COUNTIF(Saisie!#REF!,1)</f>
        <v>#REF!</v>
      </c>
      <c r="W16" s="42" t="e">
        <f>COUNTIF(Saisie!#REF!,1)</f>
        <v>#REF!</v>
      </c>
      <c r="X16" s="42" t="e">
        <f>COUNTIF(Saisie!#REF!,1)</f>
        <v>#REF!</v>
      </c>
      <c r="Y16" s="42" t="e">
        <f>COUNTIF(Saisie!#REF!,1)</f>
        <v>#REF!</v>
      </c>
      <c r="Z16" s="42" t="e">
        <f>COUNTIF(Saisie!#REF!,1)</f>
        <v>#REF!</v>
      </c>
      <c r="AA16" s="42" t="e">
        <f>COUNTIF(Saisie!#REF!,1)</f>
        <v>#REF!</v>
      </c>
      <c r="AB16" s="42" t="e">
        <f>COUNTIF(Saisie!#REF!,1)</f>
        <v>#REF!</v>
      </c>
      <c r="AC16" s="42" t="e">
        <f>COUNTIF(Saisie!#REF!,1)</f>
        <v>#REF!</v>
      </c>
      <c r="AD16" s="42" t="e">
        <f>COUNTIF(Saisie!#REF!,1)</f>
        <v>#REF!</v>
      </c>
      <c r="AE16" s="42" t="e">
        <f>COUNTIF(Saisie!#REF!,1)</f>
        <v>#REF!</v>
      </c>
      <c r="AF16" s="42" t="e">
        <f>COUNTIF(Saisie!#REF!,1)</f>
        <v>#REF!</v>
      </c>
      <c r="AG16" s="42" t="e">
        <f>COUNTIF(Saisie!#REF!,1)</f>
        <v>#REF!</v>
      </c>
      <c r="AH16" s="42" t="e">
        <f>COUNTIF(Saisie!#REF!,1)</f>
        <v>#REF!</v>
      </c>
      <c r="AI16" s="42" t="e">
        <f>COUNTIF(Saisie!#REF!,1)</f>
        <v>#REF!</v>
      </c>
      <c r="AJ16" s="42" t="e">
        <f>COUNTIF(Saisie!#REF!,1)</f>
        <v>#REF!</v>
      </c>
      <c r="AK16" s="42" t="e">
        <f>COUNTIF(Saisie!#REF!,1)</f>
        <v>#REF!</v>
      </c>
      <c r="AL16" s="42" t="e">
        <f>COUNTIF(Saisie!#REF!,1)</f>
        <v>#REF!</v>
      </c>
      <c r="AM16" s="42" t="e">
        <f>COUNTIF(Saisie!#REF!,1)</f>
        <v>#REF!</v>
      </c>
      <c r="AN16" s="42" t="e">
        <f>COUNTIF(Saisie!#REF!,1)</f>
        <v>#REF!</v>
      </c>
      <c r="AO16" s="42" t="e">
        <f>COUNTIF(Saisie!#REF!,1)</f>
        <v>#REF!</v>
      </c>
      <c r="AP16" s="35" t="e">
        <f t="shared" si="4"/>
        <v>#REF!</v>
      </c>
    </row>
    <row r="17" spans="1:42">
      <c r="A17" s="41" t="s">
        <v>47</v>
      </c>
      <c r="B17" s="46" t="s">
        <v>48</v>
      </c>
      <c r="C17" s="42" t="e">
        <f>COUNTIF(Saisie!#REF!,1)</f>
        <v>#REF!</v>
      </c>
      <c r="D17" s="42" t="e">
        <f>COUNTIF(Saisie!#REF!,1)</f>
        <v>#REF!</v>
      </c>
      <c r="E17" s="42" t="e">
        <f>COUNTIF(Saisie!#REF!,1)</f>
        <v>#REF!</v>
      </c>
      <c r="F17" s="42" t="e">
        <f>COUNTIF(Saisie!#REF!,1)</f>
        <v>#REF!</v>
      </c>
      <c r="G17" s="42" t="e">
        <f>COUNTIF(Saisie!#REF!,1)</f>
        <v>#REF!</v>
      </c>
      <c r="H17" s="42" t="e">
        <f>COUNTIF(Saisie!#REF!,1)</f>
        <v>#REF!</v>
      </c>
      <c r="I17" s="42" t="e">
        <f>COUNTIF(Saisie!#REF!,1)</f>
        <v>#REF!</v>
      </c>
      <c r="J17" s="42" t="e">
        <f>COUNTIF(Saisie!#REF!,1)</f>
        <v>#REF!</v>
      </c>
      <c r="K17" s="42" t="e">
        <f>COUNTIF(Saisie!#REF!,1)</f>
        <v>#REF!</v>
      </c>
      <c r="L17" s="42" t="e">
        <f>COUNTIF(Saisie!#REF!,1)</f>
        <v>#REF!</v>
      </c>
      <c r="M17" s="42" t="e">
        <f>COUNTIF(Saisie!#REF!,1)</f>
        <v>#REF!</v>
      </c>
      <c r="N17" s="42" t="e">
        <f>COUNTIF(Saisie!#REF!,1)</f>
        <v>#REF!</v>
      </c>
      <c r="O17" s="42" t="e">
        <f>COUNTIF(Saisie!#REF!,1)</f>
        <v>#REF!</v>
      </c>
      <c r="P17" s="42" t="e">
        <f>COUNTIF(Saisie!#REF!,1)</f>
        <v>#REF!</v>
      </c>
      <c r="Q17" s="42" t="e">
        <f>COUNTIF(Saisie!#REF!,1)</f>
        <v>#REF!</v>
      </c>
      <c r="R17" s="42" t="e">
        <f>COUNTIF(Saisie!#REF!,1)</f>
        <v>#REF!</v>
      </c>
      <c r="S17" s="42" t="e">
        <f>COUNTIF(Saisie!#REF!,1)</f>
        <v>#REF!</v>
      </c>
      <c r="T17" s="42" t="e">
        <f>COUNTIF(Saisie!#REF!,1)</f>
        <v>#REF!</v>
      </c>
      <c r="U17" s="42" t="e">
        <f>COUNTIF(Saisie!#REF!,1)</f>
        <v>#REF!</v>
      </c>
      <c r="V17" s="42" t="e">
        <f>COUNTIF(Saisie!#REF!,1)</f>
        <v>#REF!</v>
      </c>
      <c r="W17" s="42" t="e">
        <f>COUNTIF(Saisie!#REF!,1)</f>
        <v>#REF!</v>
      </c>
      <c r="X17" s="42" t="e">
        <f>COUNTIF(Saisie!#REF!,1)</f>
        <v>#REF!</v>
      </c>
      <c r="Y17" s="42" t="e">
        <f>COUNTIF(Saisie!#REF!,1)</f>
        <v>#REF!</v>
      </c>
      <c r="Z17" s="42" t="e">
        <f>COUNTIF(Saisie!#REF!,1)</f>
        <v>#REF!</v>
      </c>
      <c r="AA17" s="42" t="e">
        <f>COUNTIF(Saisie!#REF!,1)</f>
        <v>#REF!</v>
      </c>
      <c r="AB17" s="42" t="e">
        <f>COUNTIF(Saisie!#REF!,1)</f>
        <v>#REF!</v>
      </c>
      <c r="AC17" s="42" t="e">
        <f>COUNTIF(Saisie!#REF!,1)</f>
        <v>#REF!</v>
      </c>
      <c r="AD17" s="42" t="e">
        <f>COUNTIF(Saisie!#REF!,1)</f>
        <v>#REF!</v>
      </c>
      <c r="AE17" s="42" t="e">
        <f>COUNTIF(Saisie!#REF!,1)</f>
        <v>#REF!</v>
      </c>
      <c r="AF17" s="42" t="e">
        <f>COUNTIF(Saisie!#REF!,1)</f>
        <v>#REF!</v>
      </c>
      <c r="AG17" s="42" t="e">
        <f>COUNTIF(Saisie!#REF!,1)</f>
        <v>#REF!</v>
      </c>
      <c r="AH17" s="42" t="e">
        <f>COUNTIF(Saisie!#REF!,1)</f>
        <v>#REF!</v>
      </c>
      <c r="AI17" s="42" t="e">
        <f>COUNTIF(Saisie!#REF!,1)</f>
        <v>#REF!</v>
      </c>
      <c r="AJ17" s="42" t="e">
        <f>COUNTIF(Saisie!#REF!,1)</f>
        <v>#REF!</v>
      </c>
      <c r="AK17" s="42" t="e">
        <f>COUNTIF(Saisie!#REF!,1)</f>
        <v>#REF!</v>
      </c>
      <c r="AL17" s="42" t="e">
        <f>COUNTIF(Saisie!#REF!,1)</f>
        <v>#REF!</v>
      </c>
      <c r="AM17" s="42" t="e">
        <f>COUNTIF(Saisie!#REF!,1)</f>
        <v>#REF!</v>
      </c>
      <c r="AN17" s="42" t="e">
        <f>COUNTIF(Saisie!#REF!,1)</f>
        <v>#REF!</v>
      </c>
      <c r="AO17" s="42" t="e">
        <f>COUNTIF(Saisie!#REF!,1)</f>
        <v>#REF!</v>
      </c>
      <c r="AP17" s="35" t="e">
        <f t="shared" si="4"/>
        <v>#REF!</v>
      </c>
    </row>
    <row r="18" spans="1:42">
      <c r="A18" s="293" t="s">
        <v>37</v>
      </c>
      <c r="B18" s="293"/>
      <c r="C18" s="47" t="e">
        <f>SUM(C13:C17)</f>
        <v>#REF!</v>
      </c>
      <c r="D18" s="47" t="e">
        <f t="shared" ref="D18:AO18" si="5">SUM(D13:D17)</f>
        <v>#REF!</v>
      </c>
      <c r="E18" s="47" t="e">
        <f t="shared" si="5"/>
        <v>#REF!</v>
      </c>
      <c r="F18" s="47" t="e">
        <f t="shared" si="5"/>
        <v>#REF!</v>
      </c>
      <c r="G18" s="47" t="e">
        <f t="shared" si="5"/>
        <v>#REF!</v>
      </c>
      <c r="H18" s="47" t="e">
        <f t="shared" si="5"/>
        <v>#REF!</v>
      </c>
      <c r="I18" s="47" t="e">
        <f t="shared" si="5"/>
        <v>#REF!</v>
      </c>
      <c r="J18" s="47" t="e">
        <f t="shared" si="5"/>
        <v>#REF!</v>
      </c>
      <c r="K18" s="47" t="e">
        <f t="shared" si="5"/>
        <v>#REF!</v>
      </c>
      <c r="L18" s="47" t="e">
        <f t="shared" si="5"/>
        <v>#REF!</v>
      </c>
      <c r="M18" s="47" t="e">
        <f t="shared" si="5"/>
        <v>#REF!</v>
      </c>
      <c r="N18" s="47" t="e">
        <f t="shared" si="5"/>
        <v>#REF!</v>
      </c>
      <c r="O18" s="47" t="e">
        <f t="shared" si="5"/>
        <v>#REF!</v>
      </c>
      <c r="P18" s="47" t="e">
        <f t="shared" si="5"/>
        <v>#REF!</v>
      </c>
      <c r="Q18" s="47" t="e">
        <f t="shared" si="5"/>
        <v>#REF!</v>
      </c>
      <c r="R18" s="47" t="e">
        <f t="shared" si="5"/>
        <v>#REF!</v>
      </c>
      <c r="S18" s="47" t="e">
        <f t="shared" si="5"/>
        <v>#REF!</v>
      </c>
      <c r="T18" s="47" t="e">
        <f t="shared" si="5"/>
        <v>#REF!</v>
      </c>
      <c r="U18" s="47" t="e">
        <f t="shared" si="5"/>
        <v>#REF!</v>
      </c>
      <c r="V18" s="47" t="e">
        <f t="shared" si="5"/>
        <v>#REF!</v>
      </c>
      <c r="W18" s="47" t="e">
        <f t="shared" si="5"/>
        <v>#REF!</v>
      </c>
      <c r="X18" s="47" t="e">
        <f t="shared" si="5"/>
        <v>#REF!</v>
      </c>
      <c r="Y18" s="47" t="e">
        <f t="shared" si="5"/>
        <v>#REF!</v>
      </c>
      <c r="Z18" s="47" t="e">
        <f t="shared" si="5"/>
        <v>#REF!</v>
      </c>
      <c r="AA18" s="47" t="e">
        <f t="shared" si="5"/>
        <v>#REF!</v>
      </c>
      <c r="AB18" s="47" t="e">
        <f t="shared" si="5"/>
        <v>#REF!</v>
      </c>
      <c r="AC18" s="47" t="e">
        <f t="shared" si="5"/>
        <v>#REF!</v>
      </c>
      <c r="AD18" s="47" t="e">
        <f t="shared" si="5"/>
        <v>#REF!</v>
      </c>
      <c r="AE18" s="47" t="e">
        <f t="shared" si="5"/>
        <v>#REF!</v>
      </c>
      <c r="AF18" s="47" t="e">
        <f t="shared" si="5"/>
        <v>#REF!</v>
      </c>
      <c r="AG18" s="47" t="e">
        <f t="shared" si="5"/>
        <v>#REF!</v>
      </c>
      <c r="AH18" s="47" t="e">
        <f t="shared" si="5"/>
        <v>#REF!</v>
      </c>
      <c r="AI18" s="47" t="e">
        <f t="shared" si="5"/>
        <v>#REF!</v>
      </c>
      <c r="AJ18" s="47" t="e">
        <f t="shared" si="5"/>
        <v>#REF!</v>
      </c>
      <c r="AK18" s="47" t="e">
        <f t="shared" si="5"/>
        <v>#REF!</v>
      </c>
      <c r="AL18" s="47" t="e">
        <f t="shared" si="5"/>
        <v>#REF!</v>
      </c>
      <c r="AM18" s="47" t="e">
        <f t="shared" si="5"/>
        <v>#REF!</v>
      </c>
      <c r="AN18" s="47" t="e">
        <f t="shared" si="5"/>
        <v>#REF!</v>
      </c>
      <c r="AO18" s="47" t="e">
        <f t="shared" si="5"/>
        <v>#REF!</v>
      </c>
      <c r="AP18" s="35" t="e">
        <f t="shared" si="4"/>
        <v>#REF!</v>
      </c>
    </row>
    <row r="19" spans="1:42" s="51" customFormat="1">
      <c r="A19" s="293" t="s">
        <v>38</v>
      </c>
      <c r="B19" s="293"/>
      <c r="C19" s="47">
        <f>Saisie!C66</f>
        <v>0</v>
      </c>
      <c r="D19" s="47">
        <f>Saisie!D66</f>
        <v>0</v>
      </c>
      <c r="E19" s="47">
        <f>Saisie!E66</f>
        <v>0</v>
      </c>
      <c r="F19" s="47">
        <f>Saisie!F66</f>
        <v>0</v>
      </c>
      <c r="G19" s="47">
        <f>Saisie!G66</f>
        <v>0</v>
      </c>
      <c r="H19" s="47" t="e">
        <f>Saisie!#REF!</f>
        <v>#REF!</v>
      </c>
      <c r="I19" s="47">
        <f>Saisie!H66</f>
        <v>0</v>
      </c>
      <c r="J19" s="47">
        <f>Saisie!I66</f>
        <v>0</v>
      </c>
      <c r="K19" s="47">
        <f>Saisie!J66</f>
        <v>0</v>
      </c>
      <c r="L19" s="47" t="e">
        <f>Saisie!#REF!</f>
        <v>#REF!</v>
      </c>
      <c r="M19" s="47" t="e">
        <f>Saisie!#REF!</f>
        <v>#REF!</v>
      </c>
      <c r="N19" s="47" t="e">
        <f>Saisie!#REF!</f>
        <v>#REF!</v>
      </c>
      <c r="O19" s="47" t="e">
        <f>Saisie!#REF!</f>
        <v>#REF!</v>
      </c>
      <c r="P19" s="47" t="e">
        <f>Saisie!#REF!</f>
        <v>#REF!</v>
      </c>
      <c r="Q19" s="47" t="e">
        <f>Saisie!#REF!</f>
        <v>#REF!</v>
      </c>
      <c r="R19" s="47" t="e">
        <f>Saisie!#REF!</f>
        <v>#REF!</v>
      </c>
      <c r="S19" s="47" t="e">
        <f>Saisie!#REF!</f>
        <v>#REF!</v>
      </c>
      <c r="T19" s="47" t="e">
        <f>Saisie!#REF!</f>
        <v>#REF!</v>
      </c>
      <c r="U19" s="47" t="e">
        <f>Saisie!#REF!</f>
        <v>#REF!</v>
      </c>
      <c r="V19" s="47" t="e">
        <f>Saisie!#REF!</f>
        <v>#REF!</v>
      </c>
      <c r="W19" s="47" t="e">
        <f>Saisie!#REF!</f>
        <v>#REF!</v>
      </c>
      <c r="X19" s="47" t="e">
        <f>Saisie!#REF!</f>
        <v>#REF!</v>
      </c>
      <c r="Y19" s="47" t="e">
        <f>Saisie!#REF!</f>
        <v>#REF!</v>
      </c>
      <c r="Z19" s="47" t="e">
        <f>Saisie!#REF!</f>
        <v>#REF!</v>
      </c>
      <c r="AA19" s="47" t="e">
        <f>Saisie!#REF!</f>
        <v>#REF!</v>
      </c>
      <c r="AB19" s="47">
        <f>Saisie!K66</f>
        <v>0</v>
      </c>
      <c r="AC19" s="47">
        <f>Saisie!L66</f>
        <v>0</v>
      </c>
      <c r="AD19" s="47">
        <f>Saisie!M66</f>
        <v>0</v>
      </c>
      <c r="AE19" s="47">
        <f>Saisie!N66</f>
        <v>0</v>
      </c>
      <c r="AF19" s="47">
        <f>Saisie!O66</f>
        <v>0</v>
      </c>
      <c r="AG19" s="47">
        <f>Saisie!P66</f>
        <v>0</v>
      </c>
      <c r="AH19" s="47">
        <f>Saisie!Q66</f>
        <v>0</v>
      </c>
      <c r="AI19" s="47">
        <f>Saisie!R66</f>
        <v>0</v>
      </c>
      <c r="AJ19" s="47">
        <f>Saisie!S66</f>
        <v>0</v>
      </c>
      <c r="AK19" s="47">
        <f>Saisie!T66</f>
        <v>0</v>
      </c>
      <c r="AL19" s="47">
        <f>Saisie!U66</f>
        <v>0</v>
      </c>
      <c r="AM19" s="47">
        <f>Saisie!Y66</f>
        <v>0</v>
      </c>
      <c r="AN19" s="47">
        <f>Saisie!Z66</f>
        <v>0</v>
      </c>
      <c r="AO19" s="47">
        <f>Saisie!AA66</f>
        <v>0</v>
      </c>
      <c r="AP19" s="35" t="e">
        <f t="shared" si="4"/>
        <v>#REF!</v>
      </c>
    </row>
    <row r="20" spans="1:42" s="57" customFormat="1">
      <c r="A20" s="291" t="s">
        <v>39</v>
      </c>
      <c r="B20" s="291"/>
      <c r="C20" s="52" t="e">
        <f t="shared" ref="C20:AO20" si="6">C18/(41-C19)</f>
        <v>#REF!</v>
      </c>
      <c r="D20" s="52" t="e">
        <f t="shared" si="6"/>
        <v>#REF!</v>
      </c>
      <c r="E20" s="52" t="e">
        <f t="shared" si="6"/>
        <v>#REF!</v>
      </c>
      <c r="F20" s="52" t="e">
        <f t="shared" si="6"/>
        <v>#REF!</v>
      </c>
      <c r="G20" s="52" t="e">
        <f t="shared" si="6"/>
        <v>#REF!</v>
      </c>
      <c r="H20" s="52" t="e">
        <f t="shared" si="6"/>
        <v>#REF!</v>
      </c>
      <c r="I20" s="52" t="e">
        <f t="shared" si="6"/>
        <v>#REF!</v>
      </c>
      <c r="J20" s="52" t="e">
        <f t="shared" si="6"/>
        <v>#REF!</v>
      </c>
      <c r="K20" s="52" t="e">
        <f t="shared" si="6"/>
        <v>#REF!</v>
      </c>
      <c r="L20" s="52" t="e">
        <f t="shared" si="6"/>
        <v>#REF!</v>
      </c>
      <c r="M20" s="52" t="e">
        <f t="shared" si="6"/>
        <v>#REF!</v>
      </c>
      <c r="N20" s="52" t="e">
        <f t="shared" si="6"/>
        <v>#REF!</v>
      </c>
      <c r="O20" s="52" t="e">
        <f t="shared" si="6"/>
        <v>#REF!</v>
      </c>
      <c r="P20" s="52" t="e">
        <f t="shared" si="6"/>
        <v>#REF!</v>
      </c>
      <c r="Q20" s="52" t="e">
        <f t="shared" si="6"/>
        <v>#REF!</v>
      </c>
      <c r="R20" s="52" t="e">
        <f t="shared" si="6"/>
        <v>#REF!</v>
      </c>
      <c r="S20" s="52" t="e">
        <f t="shared" si="6"/>
        <v>#REF!</v>
      </c>
      <c r="T20" s="52" t="e">
        <f t="shared" si="6"/>
        <v>#REF!</v>
      </c>
      <c r="U20" s="52" t="e">
        <f t="shared" si="6"/>
        <v>#REF!</v>
      </c>
      <c r="V20" s="52" t="e">
        <f t="shared" si="6"/>
        <v>#REF!</v>
      </c>
      <c r="W20" s="52" t="e">
        <f t="shared" si="6"/>
        <v>#REF!</v>
      </c>
      <c r="X20" s="52" t="e">
        <f t="shared" si="6"/>
        <v>#REF!</v>
      </c>
      <c r="Y20" s="52" t="e">
        <f t="shared" si="6"/>
        <v>#REF!</v>
      </c>
      <c r="Z20" s="52" t="e">
        <f t="shared" si="6"/>
        <v>#REF!</v>
      </c>
      <c r="AA20" s="52" t="e">
        <f t="shared" si="6"/>
        <v>#REF!</v>
      </c>
      <c r="AB20" s="52" t="e">
        <f t="shared" si="6"/>
        <v>#REF!</v>
      </c>
      <c r="AC20" s="52" t="e">
        <f t="shared" si="6"/>
        <v>#REF!</v>
      </c>
      <c r="AD20" s="52" t="e">
        <f t="shared" si="6"/>
        <v>#REF!</v>
      </c>
      <c r="AE20" s="52" t="e">
        <f t="shared" si="6"/>
        <v>#REF!</v>
      </c>
      <c r="AF20" s="52" t="e">
        <f t="shared" si="6"/>
        <v>#REF!</v>
      </c>
      <c r="AG20" s="52" t="e">
        <f t="shared" si="6"/>
        <v>#REF!</v>
      </c>
      <c r="AH20" s="52" t="e">
        <f t="shared" si="6"/>
        <v>#REF!</v>
      </c>
      <c r="AI20" s="52" t="e">
        <f t="shared" si="6"/>
        <v>#REF!</v>
      </c>
      <c r="AJ20" s="52" t="e">
        <f t="shared" si="6"/>
        <v>#REF!</v>
      </c>
      <c r="AK20" s="52" t="e">
        <f t="shared" si="6"/>
        <v>#REF!</v>
      </c>
      <c r="AL20" s="52" t="e">
        <f t="shared" si="6"/>
        <v>#REF!</v>
      </c>
      <c r="AM20" s="52" t="e">
        <f t="shared" si="6"/>
        <v>#REF!</v>
      </c>
      <c r="AN20" s="52" t="e">
        <f t="shared" si="6"/>
        <v>#REF!</v>
      </c>
      <c r="AO20" s="52" t="e">
        <f t="shared" si="6"/>
        <v>#REF!</v>
      </c>
      <c r="AP20" s="56" t="e">
        <f t="shared" si="4"/>
        <v>#REF!</v>
      </c>
    </row>
    <row r="21" spans="1:42" ht="45">
      <c r="B21" s="37" t="str">
        <f>B12</f>
        <v>CM1</v>
      </c>
      <c r="C21" s="55" t="str">
        <f>C3</f>
        <v>Elève  a</v>
      </c>
      <c r="D21" s="55" t="str">
        <f t="shared" ref="D21:AO21" si="7">D3</f>
        <v>B b</v>
      </c>
      <c r="E21" s="55" t="str">
        <f t="shared" si="7"/>
        <v>C c</v>
      </c>
      <c r="F21" s="55" t="str">
        <f t="shared" si="7"/>
        <v>D d</v>
      </c>
      <c r="G21" s="55" t="str">
        <f t="shared" si="7"/>
        <v>E e</v>
      </c>
      <c r="H21" s="55" t="e">
        <f t="shared" si="7"/>
        <v>#REF!</v>
      </c>
      <c r="I21" s="55" t="str">
        <f t="shared" si="7"/>
        <v>F f</v>
      </c>
      <c r="J21" s="55" t="str">
        <f t="shared" si="7"/>
        <v>G g</v>
      </c>
      <c r="K21" s="55" t="str">
        <f t="shared" si="7"/>
        <v>H h</v>
      </c>
      <c r="L21" s="55" t="e">
        <f t="shared" si="7"/>
        <v>#REF!</v>
      </c>
      <c r="M21" s="55" t="e">
        <f t="shared" si="7"/>
        <v>#REF!</v>
      </c>
      <c r="N21" s="55" t="e">
        <f t="shared" si="7"/>
        <v>#REF!</v>
      </c>
      <c r="O21" s="55" t="e">
        <f t="shared" si="7"/>
        <v>#REF!</v>
      </c>
      <c r="P21" s="55" t="e">
        <f t="shared" si="7"/>
        <v>#REF!</v>
      </c>
      <c r="Q21" s="55" t="e">
        <f t="shared" si="7"/>
        <v>#REF!</v>
      </c>
      <c r="R21" s="55" t="e">
        <f t="shared" si="7"/>
        <v>#REF!</v>
      </c>
      <c r="S21" s="55" t="e">
        <f t="shared" si="7"/>
        <v>#REF!</v>
      </c>
      <c r="T21" s="55" t="e">
        <f t="shared" si="7"/>
        <v>#REF!</v>
      </c>
      <c r="U21" s="55" t="e">
        <f t="shared" si="7"/>
        <v>#REF!</v>
      </c>
      <c r="V21" s="55" t="e">
        <f t="shared" si="7"/>
        <v>#REF!</v>
      </c>
      <c r="W21" s="55" t="e">
        <f t="shared" si="7"/>
        <v>#REF!</v>
      </c>
      <c r="X21" s="55" t="e">
        <f t="shared" si="7"/>
        <v>#REF!</v>
      </c>
      <c r="Y21" s="55" t="e">
        <f t="shared" si="7"/>
        <v>#REF!</v>
      </c>
      <c r="Z21" s="55" t="e">
        <f t="shared" si="7"/>
        <v>#REF!</v>
      </c>
      <c r="AA21" s="55" t="e">
        <f t="shared" si="7"/>
        <v>#REF!</v>
      </c>
      <c r="AB21" s="55" t="str">
        <f t="shared" si="7"/>
        <v>I i</v>
      </c>
      <c r="AC21" s="55" t="str">
        <f t="shared" si="7"/>
        <v>J j</v>
      </c>
      <c r="AD21" s="55" t="str">
        <f t="shared" si="7"/>
        <v>K k</v>
      </c>
      <c r="AE21" s="55" t="str">
        <f t="shared" si="7"/>
        <v>L l</v>
      </c>
      <c r="AF21" s="55" t="str">
        <f t="shared" si="7"/>
        <v>M m</v>
      </c>
      <c r="AG21" s="55" t="str">
        <f t="shared" si="7"/>
        <v>N n</v>
      </c>
      <c r="AH21" s="55" t="str">
        <f t="shared" si="7"/>
        <v>O o</v>
      </c>
      <c r="AI21" s="55" t="str">
        <f t="shared" si="7"/>
        <v>P p</v>
      </c>
      <c r="AJ21" s="55" t="str">
        <f t="shared" si="7"/>
        <v>Q q</v>
      </c>
      <c r="AK21" s="55" t="str">
        <f t="shared" si="7"/>
        <v>R r</v>
      </c>
      <c r="AL21" s="55" t="str">
        <f t="shared" si="7"/>
        <v>S s</v>
      </c>
      <c r="AM21" s="55" t="str">
        <f t="shared" si="7"/>
        <v>T t</v>
      </c>
      <c r="AN21" s="55" t="str">
        <f t="shared" si="7"/>
        <v>U u</v>
      </c>
      <c r="AO21" s="55" t="str">
        <f t="shared" si="7"/>
        <v xml:space="preserve"> </v>
      </c>
    </row>
  </sheetData>
  <sheetProtection sheet="1" selectLockedCells="1"/>
  <mergeCells count="6">
    <mergeCell ref="A20:B20"/>
    <mergeCell ref="A9:B9"/>
    <mergeCell ref="A10:B10"/>
    <mergeCell ref="A11:B11"/>
    <mergeCell ref="A18:B18"/>
    <mergeCell ref="A19:B1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7"/>
  <sheetViews>
    <sheetView showGridLines="0" workbookViewId="0">
      <selection activeCell="B4" sqref="B4"/>
    </sheetView>
  </sheetViews>
  <sheetFormatPr baseColWidth="10" defaultColWidth="11.5" defaultRowHeight="13"/>
  <sheetData>
    <row r="2" spans="2:2">
      <c r="B2" s="58"/>
    </row>
    <row r="3" spans="2:2">
      <c r="B3" s="58"/>
    </row>
    <row r="4" spans="2:2">
      <c r="B4">
        <v>1</v>
      </c>
    </row>
    <row r="5" spans="2:2">
      <c r="B5">
        <v>9</v>
      </c>
    </row>
    <row r="6" spans="2:2">
      <c r="B6">
        <v>0</v>
      </c>
    </row>
    <row r="7" spans="2:2">
      <c r="B7" t="s">
        <v>12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Classe</vt:lpstr>
      <vt:lpstr>Saisie</vt:lpstr>
      <vt:lpstr>Analyse classe</vt:lpstr>
      <vt:lpstr>Feuil1</vt:lpstr>
      <vt:lpstr>listes</vt:lpstr>
      <vt:lpstr>franc</vt:lpstr>
      <vt:lpstr>math</vt:lpstr>
      <vt:lpstr>N__élève</vt:lpstr>
      <vt:lpstr>valeur</vt:lpstr>
      <vt:lpstr>'Analyse classe'!Zone_d_impression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JCR</dc:creator>
  <cp:keywords/>
  <dc:description/>
  <cp:lastModifiedBy>jcroll jcroll93</cp:lastModifiedBy>
  <cp:lastPrinted>2015-12-08T14:12:42Z</cp:lastPrinted>
  <dcterms:created xsi:type="dcterms:W3CDTF">2015-11-26T16:51:22Z</dcterms:created>
  <dcterms:modified xsi:type="dcterms:W3CDTF">2018-06-08T11:48:57Z</dcterms:modified>
  <cp:category/>
</cp:coreProperties>
</file>