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160" windowHeight="20500" activeTab="1"/>
  </bookViews>
  <sheets>
    <sheet name="Saisie des noms" sheetId="1" r:id="rId1"/>
    <sheet name="Saisie des compétences" sheetId="2" r:id="rId2"/>
    <sheet name="Edition Résultats par élève" sheetId="3" r:id="rId3"/>
    <sheet name="Edition résultats classe" sheetId="4" r:id="rId4"/>
  </sheets>
  <definedNames>
    <definedName name="_xlfn.CONCAT" hidden="1">#NAME?</definedName>
    <definedName name="_xlfn.COUNTIFS" hidden="1">#NAME?</definedName>
    <definedName name="_xlfn.IFERROR" hidden="1">#NAME?</definedName>
    <definedName name="_xlfn.SUMIFS" hidden="1">#NAME?</definedName>
    <definedName name="resultats">'Saisie des compétences'!$G$2:$AH$48</definedName>
  </definedNames>
  <calcPr fullCalcOnLoad="1"/>
</workbook>
</file>

<file path=xl/sharedStrings.xml><?xml version="1.0" encoding="utf-8"?>
<sst xmlns="http://schemas.openxmlformats.org/spreadsheetml/2006/main" count="213" uniqueCount="135">
  <si>
    <t>Classe</t>
  </si>
  <si>
    <t>NOM</t>
  </si>
  <si>
    <t>Prénom</t>
  </si>
  <si>
    <t>PROBLEME 1</t>
  </si>
  <si>
    <r>
      <t xml:space="preserve">Résoudre un problème du champs </t>
    </r>
    <r>
      <rPr>
        <b/>
        <sz val="12"/>
        <color indexed="8"/>
        <rFont val="Calibri"/>
        <family val="2"/>
      </rPr>
      <t>additif en plusieurs étapes.</t>
    </r>
  </si>
  <si>
    <r>
      <t>Identifier les grandeurs et les données correspondant au</t>
    </r>
    <r>
      <rPr>
        <b/>
        <sz val="12"/>
        <color indexed="8"/>
        <rFont val="Calibri"/>
        <family val="2"/>
      </rPr>
      <t xml:space="preserve"> ‘tout’ et à chaque partie</t>
    </r>
  </si>
  <si>
    <t>Identifier les grandeurs et les données correspondant au ‘tout’ et à chaque partie.</t>
  </si>
  <si>
    <r>
      <t xml:space="preserve">Identifier les variations des grandeurs de l’énoncés, les </t>
    </r>
    <r>
      <rPr>
        <b/>
        <sz val="12"/>
        <color indexed="8"/>
        <rFont val="Calibri"/>
        <family val="2"/>
      </rPr>
      <t>’pertes’ et ‘gains’ </t>
    </r>
  </si>
  <si>
    <t>PROBLEME 2</t>
  </si>
  <si>
    <t>NOM_2</t>
  </si>
  <si>
    <t>NOM_3</t>
  </si>
  <si>
    <t>NOM_4</t>
  </si>
  <si>
    <t>NOM_5</t>
  </si>
  <si>
    <t>NOM_6</t>
  </si>
  <si>
    <t>NOM_7</t>
  </si>
  <si>
    <t>NOM_8</t>
  </si>
  <si>
    <t>NOM_9</t>
  </si>
  <si>
    <t>NOM_10</t>
  </si>
  <si>
    <t>NOM_11</t>
  </si>
  <si>
    <t>NOM_12</t>
  </si>
  <si>
    <t>NOM_13</t>
  </si>
  <si>
    <t>NOM_14</t>
  </si>
  <si>
    <t>NOM_15</t>
  </si>
  <si>
    <t>NOM_16</t>
  </si>
  <si>
    <t>NOM_17</t>
  </si>
  <si>
    <t>NOM_18</t>
  </si>
  <si>
    <t>NOM_19</t>
  </si>
  <si>
    <t>NOM_20</t>
  </si>
  <si>
    <t>NOM_21</t>
  </si>
  <si>
    <t>NOM_22</t>
  </si>
  <si>
    <t>NOM_23</t>
  </si>
  <si>
    <t>NOM_24</t>
  </si>
  <si>
    <t>NOM_25</t>
  </si>
  <si>
    <t>NOM_26</t>
  </si>
  <si>
    <t>NOM_27</t>
  </si>
  <si>
    <t>NOM_28</t>
  </si>
  <si>
    <t>Prénom_1</t>
  </si>
  <si>
    <t>Prénom_2</t>
  </si>
  <si>
    <t>Prénom_3</t>
  </si>
  <si>
    <t>Prénom_4</t>
  </si>
  <si>
    <t>Prénom_5</t>
  </si>
  <si>
    <t>Prénom_6</t>
  </si>
  <si>
    <t>Prénom_7</t>
  </si>
  <si>
    <t>Prénom_8</t>
  </si>
  <si>
    <t>Prénom_9</t>
  </si>
  <si>
    <t>Prénom_10</t>
  </si>
  <si>
    <t>Prénom_11</t>
  </si>
  <si>
    <t>Prénom_12</t>
  </si>
  <si>
    <t>Prénom_13</t>
  </si>
  <si>
    <t>Prénom_14</t>
  </si>
  <si>
    <t>Prénom_15</t>
  </si>
  <si>
    <t>Prénom_16</t>
  </si>
  <si>
    <t>Prénom_17</t>
  </si>
  <si>
    <t>Prénom_18</t>
  </si>
  <si>
    <t>Prénom_19</t>
  </si>
  <si>
    <t>Prénom_20</t>
  </si>
  <si>
    <t>Prénom_21</t>
  </si>
  <si>
    <t>Prénom_22</t>
  </si>
  <si>
    <t>Prénom_23</t>
  </si>
  <si>
    <t>Prénom_24</t>
  </si>
  <si>
    <t>Prénom_25</t>
  </si>
  <si>
    <t>Prénom_26</t>
  </si>
  <si>
    <t>Prénom_27</t>
  </si>
  <si>
    <t>Prénom_28</t>
  </si>
  <si>
    <t>CM1</t>
  </si>
  <si>
    <t>ECOLE_TEST</t>
  </si>
  <si>
    <t>PROBLEME 3</t>
  </si>
  <si>
    <t>Identifier les grandeurs correspondant au multiplicateur et au nombre réitéré.</t>
  </si>
  <si>
    <t>N°</t>
  </si>
  <si>
    <t xml:space="preserve">ECOLE : </t>
  </si>
  <si>
    <t>PROBLEME 4</t>
  </si>
  <si>
    <t>Résoudre un problème relevant de situation de proportionnalité.</t>
  </si>
  <si>
    <t>Utiliser les propriétés de la linéarité </t>
  </si>
  <si>
    <t>Identifier les rapports entre grandeurs dans une situation de proportionnalité</t>
  </si>
  <si>
    <t>PROBLEME 5</t>
  </si>
  <si>
    <t>Identifier parties et nombre de parties dans une situation multiplicative  (partage)</t>
  </si>
  <si>
    <t>PROBLEME 6</t>
  </si>
  <si>
    <t>Résoudre un problème de comparaison multiplicative</t>
  </si>
  <si>
    <t>PROBLEME 7</t>
  </si>
  <si>
    <t>représente la situation par un schéma.</t>
  </si>
  <si>
    <t>note les données numériques sur le schéma</t>
  </si>
  <si>
    <t>se sert du schéma pour raisonner</t>
  </si>
  <si>
    <t>opère correctement sur les données numériques </t>
  </si>
  <si>
    <t>répond à la question du problème.</t>
  </si>
  <si>
    <t xml:space="preserve">L'élève, de manière générale, sur l'ensemble des problèmes résolus, </t>
  </si>
  <si>
    <t>Laisser  les cellules vides en cas d'absence, non réponse ou problème non proposé</t>
  </si>
  <si>
    <t>Dans l'onglet saisie des compétences</t>
  </si>
  <si>
    <t>La compétence paraît acquise pour cet énoncé</t>
  </si>
  <si>
    <t>Des erreurs de raisonnement</t>
  </si>
  <si>
    <t>Légende pour la saisie</t>
  </si>
  <si>
    <t>Nbre validations</t>
  </si>
  <si>
    <t>sur</t>
  </si>
  <si>
    <t>% de réussite</t>
  </si>
  <si>
    <t>E</t>
  </si>
  <si>
    <t>Identifier les variations des grandeurs de l’énoncés, les ’pertes’ et ‘gains’ </t>
  </si>
  <si>
    <t>NOM_1 Prénom_1 CM1</t>
  </si>
  <si>
    <t>A</t>
  </si>
  <si>
    <t>B</t>
  </si>
  <si>
    <t>C</t>
  </si>
  <si>
    <t>D</t>
  </si>
  <si>
    <r>
      <t xml:space="preserve">Résoudre un problème du </t>
    </r>
    <r>
      <rPr>
        <b/>
        <sz val="11"/>
        <color indexed="8"/>
        <rFont val="Helvetica Neue"/>
        <family val="2"/>
      </rPr>
      <t>champs multiplicatif à plusieurs étapes.</t>
    </r>
  </si>
  <si>
    <r>
      <t xml:space="preserve">Identifier les grandeurs correspondant au </t>
    </r>
    <r>
      <rPr>
        <b/>
        <sz val="11"/>
        <color indexed="8"/>
        <rFont val="Helvetica Neue"/>
        <family val="2"/>
      </rPr>
      <t>multiplicateur et au nombre réitéré.</t>
    </r>
  </si>
  <si>
    <r>
      <t>Identifier les grandeurs et les données correspondant au</t>
    </r>
    <r>
      <rPr>
        <b/>
        <sz val="11"/>
        <color indexed="8"/>
        <rFont val="Helvetica Neue"/>
        <family val="2"/>
      </rPr>
      <t xml:space="preserve"> ‘tout’ et à chaque partie.</t>
    </r>
  </si>
  <si>
    <r>
      <t>Résoudre un problème relevant de</t>
    </r>
    <r>
      <rPr>
        <b/>
        <sz val="11"/>
        <color indexed="8"/>
        <rFont val="Helvetica Neue"/>
        <family val="2"/>
      </rPr>
      <t xml:space="preserve"> situation de proportionnalité.</t>
    </r>
  </si>
  <si>
    <r>
      <t xml:space="preserve">Résoudre un problème relevant de </t>
    </r>
    <r>
      <rPr>
        <b/>
        <sz val="11"/>
        <color indexed="8"/>
        <rFont val="Helvetica Neue"/>
        <family val="2"/>
      </rPr>
      <t>situation de proportionnalité.</t>
    </r>
  </si>
  <si>
    <r>
      <t xml:space="preserve">Identifier </t>
    </r>
    <r>
      <rPr>
        <b/>
        <sz val="11"/>
        <color indexed="8"/>
        <rFont val="Helvetica Neue"/>
        <family val="2"/>
      </rPr>
      <t xml:space="preserve">parties et nombre de parties </t>
    </r>
    <r>
      <rPr>
        <sz val="11"/>
        <color indexed="8"/>
        <rFont val="Helvetica Neue"/>
        <family val="2"/>
      </rPr>
      <t>dans une situation multiplicative  (partage)</t>
    </r>
  </si>
  <si>
    <t>Calcul du  taux de réussite global de l'élève</t>
  </si>
  <si>
    <t>Nom de l'élève :</t>
  </si>
  <si>
    <t>% d'élèves de la CLASSE
en réussite</t>
  </si>
  <si>
    <t>Nbre d'élèves en réussite</t>
  </si>
  <si>
    <t>% de réussite :</t>
  </si>
  <si>
    <t>NOMS DES ÉLÈVES -&gt; 
(Remplissage automatique)</t>
  </si>
  <si>
    <t>Nbre de validations</t>
  </si>
  <si>
    <t>représente la situation par un schéma</t>
  </si>
  <si>
    <t>Nbre de réponses</t>
  </si>
  <si>
    <t xml:space="preserve">Classe : </t>
  </si>
  <si>
    <t>Réussites / sur</t>
  </si>
  <si>
    <t>EXEMPLE</t>
  </si>
  <si>
    <r>
      <t xml:space="preserve">Résoudre un problème du champ </t>
    </r>
    <r>
      <rPr>
        <b/>
        <sz val="12"/>
        <color indexed="8"/>
        <rFont val="Calibri"/>
        <family val="2"/>
      </rPr>
      <t>additif en plusieurs étapes.</t>
    </r>
  </si>
  <si>
    <r>
      <t xml:space="preserve">Résoudre un problème du </t>
    </r>
    <r>
      <rPr>
        <b/>
        <sz val="11"/>
        <color indexed="8"/>
        <rFont val="Helvetica Neue"/>
        <family val="2"/>
      </rPr>
      <t>champ multiplicatif à plusieurs étapes.</t>
    </r>
  </si>
  <si>
    <r>
      <t>Utiliser les</t>
    </r>
    <r>
      <rPr>
        <b/>
        <sz val="11"/>
        <color indexed="8"/>
        <rFont val="Helvetica Neue"/>
        <family val="2"/>
      </rPr>
      <t xml:space="preserve"> propriétés de la linéarité </t>
    </r>
  </si>
  <si>
    <r>
      <t xml:space="preserve">Identifier les rapports entre </t>
    </r>
    <r>
      <rPr>
        <b/>
        <sz val="11"/>
        <color indexed="8"/>
        <rFont val="Helvetica Neue"/>
        <family val="2"/>
      </rPr>
      <t>grandeurs dans une situation de proportionnalité</t>
    </r>
  </si>
  <si>
    <r>
      <t xml:space="preserve">Résoudre un problème du </t>
    </r>
    <r>
      <rPr>
        <b/>
        <sz val="11"/>
        <color indexed="8"/>
        <rFont val="Helvetica Neue"/>
        <family val="2"/>
      </rPr>
      <t>champ multiplicatif à plusieurs étapes</t>
    </r>
    <r>
      <rPr>
        <sz val="11"/>
        <color indexed="8"/>
        <rFont val="Helvetica Neue"/>
        <family val="2"/>
      </rPr>
      <t>.</t>
    </r>
  </si>
  <si>
    <r>
      <t xml:space="preserve">Utiliser les </t>
    </r>
    <r>
      <rPr>
        <b/>
        <sz val="11"/>
        <color indexed="8"/>
        <rFont val="Helvetica Neue"/>
        <family val="2"/>
      </rPr>
      <t>propriétés de la linéarité </t>
    </r>
  </si>
  <si>
    <r>
      <t xml:space="preserve">Résoudre un problème de </t>
    </r>
    <r>
      <rPr>
        <b/>
        <sz val="11"/>
        <color indexed="8"/>
        <rFont val="Helvetica Neue"/>
        <family val="2"/>
      </rPr>
      <t>comparaison multiplicative</t>
    </r>
  </si>
  <si>
    <t>Résoudre un problème du champ additif en plusieurs étapes.</t>
  </si>
  <si>
    <t>Résoudre un problème du champ multiplicatif à plusieurs étapes.</t>
  </si>
  <si>
    <t>Pour copie automatique sur feuille de calcul</t>
  </si>
  <si>
    <t>LA TOUR EIFFEL</t>
  </si>
  <si>
    <t>L'AUTOBUS</t>
  </si>
  <si>
    <t>LA BIBLIOTHÈQUE</t>
  </si>
  <si>
    <t>L'ASCENSEUR</t>
  </si>
  <si>
    <t>LES ÉQUIPES</t>
  </si>
  <si>
    <t>LE TEE-SHIRT ET LA RAQUETTE</t>
  </si>
  <si>
    <t>LA RECETTE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</si>
</sst>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0;\-0;;@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Helvetica Neue"/>
      <family val="2"/>
    </font>
    <font>
      <sz val="8"/>
      <name val="Calibri"/>
      <family val="2"/>
    </font>
    <font>
      <b/>
      <sz val="11"/>
      <color indexed="8"/>
      <name val="Helvetica Neue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2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Helvetica Neue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0" tint="-0.149990007281303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rgb="FF000000"/>
      <name val="Helvetica Neue"/>
      <family val="2"/>
    </font>
    <font>
      <b/>
      <i/>
      <sz val="12"/>
      <color theme="1"/>
      <name val="Calibri"/>
      <family val="2"/>
    </font>
    <font>
      <sz val="12"/>
      <color rgb="FF0000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>
      <alignment textRotation="45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4" fillId="6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6" borderId="11" xfId="0" applyFill="1" applyBorder="1" applyAlignment="1">
      <alignment textRotation="45"/>
    </xf>
    <xf numFmtId="0" fontId="0" fillId="6" borderId="24" xfId="0" applyFill="1" applyBorder="1" applyAlignment="1">
      <alignment horizontal="left" textRotation="45"/>
    </xf>
    <xf numFmtId="0" fontId="0" fillId="6" borderId="25" xfId="0" applyFill="1" applyBorder="1" applyAlignment="1">
      <alignment horizontal="left" textRotation="45"/>
    </xf>
    <xf numFmtId="0" fontId="44" fillId="0" borderId="26" xfId="0" applyFont="1" applyBorder="1" applyAlignment="1">
      <alignment horizontal="center"/>
    </xf>
    <xf numFmtId="0" fontId="44" fillId="33" borderId="27" xfId="0" applyFont="1" applyFill="1" applyBorder="1" applyAlignment="1">
      <alignment/>
    </xf>
    <xf numFmtId="0" fontId="44" fillId="33" borderId="28" xfId="0" applyFont="1" applyFill="1" applyBorder="1" applyAlignment="1">
      <alignment/>
    </xf>
    <xf numFmtId="0" fontId="44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 horizontal="left" vertical="center"/>
    </xf>
    <xf numFmtId="0" fontId="0" fillId="9" borderId="21" xfId="0" applyFill="1" applyBorder="1" applyAlignment="1">
      <alignment horizontal="right" vertical="center"/>
    </xf>
    <xf numFmtId="0" fontId="0" fillId="9" borderId="22" xfId="0" applyFill="1" applyBorder="1" applyAlignment="1">
      <alignment/>
    </xf>
    <xf numFmtId="0" fontId="0" fillId="9" borderId="0" xfId="0" applyFill="1" applyAlignment="1">
      <alignment horizontal="left" vertical="center"/>
    </xf>
    <xf numFmtId="0" fontId="0" fillId="9" borderId="16" xfId="0" applyFill="1" applyBorder="1" applyAlignment="1">
      <alignment horizontal="right" vertical="center"/>
    </xf>
    <xf numFmtId="0" fontId="0" fillId="9" borderId="23" xfId="0" applyFill="1" applyBorder="1" applyAlignment="1">
      <alignment/>
    </xf>
    <xf numFmtId="0" fontId="0" fillId="9" borderId="17" xfId="0" applyFill="1" applyBorder="1" applyAlignment="1">
      <alignment horizontal="left" vertical="center"/>
    </xf>
    <xf numFmtId="0" fontId="0" fillId="6" borderId="0" xfId="0" applyFill="1" applyAlignment="1">
      <alignment/>
    </xf>
    <xf numFmtId="0" fontId="46" fillId="33" borderId="2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  <xf numFmtId="164" fontId="0" fillId="6" borderId="28" xfId="0" applyNumberFormat="1" applyFill="1" applyBorder="1" applyAlignment="1">
      <alignment horizontal="center" vertical="center"/>
    </xf>
    <xf numFmtId="0" fontId="47" fillId="9" borderId="18" xfId="0" applyFont="1" applyFill="1" applyBorder="1" applyAlignment="1">
      <alignment horizontal="right" vertical="center"/>
    </xf>
    <xf numFmtId="164" fontId="0" fillId="6" borderId="31" xfId="0" applyNumberFormat="1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 vertical="center"/>
    </xf>
    <xf numFmtId="164" fontId="0" fillId="6" borderId="33" xfId="0" applyNumberFormat="1" applyFill="1" applyBorder="1" applyAlignment="1">
      <alignment horizontal="center" vertical="center"/>
    </xf>
    <xf numFmtId="9" fontId="48" fillId="6" borderId="34" xfId="0" applyNumberFormat="1" applyFont="1" applyFill="1" applyBorder="1" applyAlignment="1">
      <alignment horizontal="center" vertical="center"/>
    </xf>
    <xf numFmtId="9" fontId="48" fillId="6" borderId="24" xfId="0" applyNumberFormat="1" applyFont="1" applyFill="1" applyBorder="1" applyAlignment="1">
      <alignment horizontal="center" vertical="center"/>
    </xf>
    <xf numFmtId="9" fontId="48" fillId="6" borderId="25" xfId="0" applyNumberFormat="1" applyFont="1" applyFill="1" applyBorder="1" applyAlignment="1">
      <alignment horizontal="center" vertical="center"/>
    </xf>
    <xf numFmtId="9" fontId="48" fillId="2" borderId="26" xfId="0" applyNumberFormat="1" applyFont="1" applyFill="1" applyBorder="1" applyAlignment="1">
      <alignment horizontal="center" vertical="center"/>
    </xf>
    <xf numFmtId="9" fontId="48" fillId="2" borderId="27" xfId="0" applyNumberFormat="1" applyFont="1" applyFill="1" applyBorder="1" applyAlignment="1">
      <alignment horizontal="center" vertical="center"/>
    </xf>
    <xf numFmtId="9" fontId="48" fillId="2" borderId="28" xfId="0" applyNumberFormat="1" applyFont="1" applyFill="1" applyBorder="1" applyAlignment="1">
      <alignment horizontal="center" vertical="center"/>
    </xf>
    <xf numFmtId="9" fontId="48" fillId="2" borderId="30" xfId="0" applyNumberFormat="1" applyFont="1" applyFill="1" applyBorder="1" applyAlignment="1">
      <alignment horizontal="center" vertical="center"/>
    </xf>
    <xf numFmtId="9" fontId="48" fillId="2" borderId="35" xfId="0" applyNumberFormat="1" applyFont="1" applyFill="1" applyBorder="1" applyAlignment="1">
      <alignment horizontal="center" vertical="center"/>
    </xf>
    <xf numFmtId="9" fontId="48" fillId="2" borderId="36" xfId="0" applyNumberFormat="1" applyFont="1" applyFill="1" applyBorder="1" applyAlignment="1">
      <alignment horizontal="center" vertical="center"/>
    </xf>
    <xf numFmtId="9" fontId="48" fillId="2" borderId="29" xfId="0" applyNumberFormat="1" applyFont="1" applyFill="1" applyBorder="1" applyAlignment="1">
      <alignment horizontal="center" vertical="center"/>
    </xf>
    <xf numFmtId="9" fontId="48" fillId="2" borderId="37" xfId="0" applyNumberFormat="1" applyFont="1" applyFill="1" applyBorder="1" applyAlignment="1">
      <alignment horizontal="center" vertical="center"/>
    </xf>
    <xf numFmtId="9" fontId="48" fillId="2" borderId="3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9" fontId="50" fillId="6" borderId="39" xfId="50" applyFont="1" applyFill="1" applyBorder="1" applyAlignment="1">
      <alignment horizontal="center" vertical="center"/>
    </xf>
    <xf numFmtId="9" fontId="50" fillId="6" borderId="40" xfId="50" applyFont="1" applyFill="1" applyBorder="1" applyAlignment="1">
      <alignment horizontal="center" vertical="center"/>
    </xf>
    <xf numFmtId="9" fontId="50" fillId="6" borderId="41" xfId="5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1" fontId="0" fillId="0" borderId="0" xfId="50" applyNumberFormat="1" applyFont="1" applyAlignment="1">
      <alignment horizontal="center" vertical="center"/>
    </xf>
    <xf numFmtId="1" fontId="51" fillId="0" borderId="39" xfId="50" applyNumberFormat="1" applyFont="1" applyBorder="1" applyAlignment="1">
      <alignment horizontal="center" vertical="center"/>
    </xf>
    <xf numFmtId="1" fontId="51" fillId="0" borderId="0" xfId="50" applyNumberFormat="1" applyFont="1" applyBorder="1" applyAlignment="1">
      <alignment horizontal="center" vertical="center"/>
    </xf>
    <xf numFmtId="9" fontId="51" fillId="0" borderId="42" xfId="50" applyFont="1" applyBorder="1" applyAlignment="1">
      <alignment horizontal="left" vertical="center"/>
    </xf>
    <xf numFmtId="9" fontId="51" fillId="0" borderId="43" xfId="50" applyFont="1" applyBorder="1" applyAlignment="1">
      <alignment horizontal="left" vertical="center"/>
    </xf>
    <xf numFmtId="9" fontId="51" fillId="0" borderId="44" xfId="50" applyFont="1" applyBorder="1" applyAlignment="1">
      <alignment horizontal="left" vertical="center"/>
    </xf>
    <xf numFmtId="1" fontId="51" fillId="0" borderId="40" xfId="50" applyNumberFormat="1" applyFont="1" applyBorder="1" applyAlignment="1">
      <alignment horizontal="center" vertical="center"/>
    </xf>
    <xf numFmtId="1" fontId="51" fillId="0" borderId="41" xfId="50" applyNumberFormat="1" applyFont="1" applyBorder="1" applyAlignment="1">
      <alignment horizontal="center" vertical="center"/>
    </xf>
    <xf numFmtId="0" fontId="52" fillId="6" borderId="11" xfId="0" applyFont="1" applyFill="1" applyBorder="1" applyAlignment="1">
      <alignment horizontal="right" vertical="center" wrapText="1"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9" fontId="47" fillId="6" borderId="15" xfId="50" applyFont="1" applyFill="1" applyBorder="1" applyAlignment="1">
      <alignment horizontal="center" vertical="center"/>
    </xf>
    <xf numFmtId="9" fontId="0" fillId="0" borderId="39" xfId="50" applyFont="1" applyBorder="1" applyAlignment="1">
      <alignment horizontal="center" vertical="center"/>
    </xf>
    <xf numFmtId="9" fontId="0" fillId="0" borderId="40" xfId="50" applyFont="1" applyBorder="1" applyAlignment="1">
      <alignment horizontal="center" vertical="center"/>
    </xf>
    <xf numFmtId="9" fontId="0" fillId="0" borderId="41" xfId="50" applyFont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51" fillId="0" borderId="0" xfId="0" applyFont="1" applyAlignment="1">
      <alignment vertical="center"/>
    </xf>
    <xf numFmtId="1" fontId="49" fillId="0" borderId="35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/>
    </xf>
    <xf numFmtId="0" fontId="44" fillId="33" borderId="38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37" xfId="0" applyFont="1" applyFill="1" applyBorder="1" applyAlignment="1">
      <alignment horizontal="center" vertical="center" wrapText="1"/>
    </xf>
    <xf numFmtId="0" fontId="53" fillId="34" borderId="38" xfId="0" applyFont="1" applyFill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/>
    </xf>
    <xf numFmtId="0" fontId="54" fillId="9" borderId="22" xfId="0" applyFont="1" applyFill="1" applyBorder="1" applyAlignment="1">
      <alignment horizontal="center" vertical="center"/>
    </xf>
    <xf numFmtId="0" fontId="54" fillId="9" borderId="2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0" xfId="0" applyFill="1" applyAlignment="1">
      <alignment horizontal="center" textRotation="45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3" fillId="34" borderId="36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4" fillId="9" borderId="13" xfId="0" applyFont="1" applyFill="1" applyBorder="1" applyAlignment="1">
      <alignment horizontal="center" vertical="center"/>
    </xf>
    <xf numFmtId="0" fontId="54" fillId="9" borderId="14" xfId="0" applyFont="1" applyFill="1" applyBorder="1" applyAlignment="1">
      <alignment horizontal="center" vertical="center"/>
    </xf>
    <xf numFmtId="0" fontId="54" fillId="9" borderId="15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34" borderId="45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47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9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/>
    </xf>
    <xf numFmtId="0" fontId="50" fillId="6" borderId="11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6" borderId="0" xfId="0" applyFill="1" applyAlignment="1">
      <alignment horizontal="center" textRotation="45"/>
    </xf>
    <xf numFmtId="0" fontId="0" fillId="6" borderId="16" xfId="0" applyFill="1" applyBorder="1" applyAlignment="1">
      <alignment horizontal="center" textRotation="45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36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50" fillId="9" borderId="20" xfId="0" applyFont="1" applyFill="1" applyBorder="1" applyAlignment="1">
      <alignment horizontal="center" vertical="center" wrapText="1"/>
    </xf>
    <xf numFmtId="0" fontId="50" fillId="9" borderId="0" xfId="0" applyFont="1" applyFill="1" applyAlignment="1">
      <alignment horizontal="center" vertical="center" wrapText="1"/>
    </xf>
    <xf numFmtId="0" fontId="50" fillId="9" borderId="17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right" vertical="center" wrapText="1"/>
    </xf>
    <xf numFmtId="0" fontId="55" fillId="9" borderId="20" xfId="0" applyFont="1" applyFill="1" applyBorder="1" applyAlignment="1">
      <alignment horizontal="right" vertical="center" wrapText="1"/>
    </xf>
    <xf numFmtId="0" fontId="55" fillId="9" borderId="21" xfId="0" applyFont="1" applyFill="1" applyBorder="1" applyAlignment="1">
      <alignment horizontal="right" vertical="center" wrapText="1"/>
    </xf>
    <xf numFmtId="0" fontId="55" fillId="9" borderId="22" xfId="0" applyFont="1" applyFill="1" applyBorder="1" applyAlignment="1">
      <alignment horizontal="right" vertical="center" wrapText="1"/>
    </xf>
    <xf numFmtId="0" fontId="55" fillId="9" borderId="0" xfId="0" applyFont="1" applyFill="1" applyAlignment="1">
      <alignment horizontal="right" vertical="center" wrapText="1"/>
    </xf>
    <xf numFmtId="0" fontId="55" fillId="9" borderId="16" xfId="0" applyFont="1" applyFill="1" applyBorder="1" applyAlignment="1">
      <alignment horizontal="right" vertical="center" wrapText="1"/>
    </xf>
    <xf numFmtId="0" fontId="51" fillId="9" borderId="19" xfId="0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horizontal="center" vertical="center" wrapText="1"/>
    </xf>
    <xf numFmtId="0" fontId="51" fillId="9" borderId="22" xfId="0" applyFont="1" applyFill="1" applyBorder="1" applyAlignment="1">
      <alignment horizontal="center" vertical="center" wrapText="1"/>
    </xf>
    <xf numFmtId="0" fontId="51" fillId="9" borderId="16" xfId="0" applyFont="1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55" fillId="9" borderId="23" xfId="0" applyFont="1" applyFill="1" applyBorder="1" applyAlignment="1">
      <alignment horizontal="right" vertical="center" wrapText="1"/>
    </xf>
    <xf numFmtId="0" fontId="55" fillId="9" borderId="17" xfId="0" applyFont="1" applyFill="1" applyBorder="1" applyAlignment="1">
      <alignment horizontal="right" vertical="center" wrapText="1"/>
    </xf>
    <xf numFmtId="0" fontId="55" fillId="9" borderId="18" xfId="0" applyFont="1" applyFill="1" applyBorder="1" applyAlignment="1">
      <alignment horizontal="right" vertical="center" wrapText="1"/>
    </xf>
    <xf numFmtId="0" fontId="55" fillId="3" borderId="30" xfId="0" applyFont="1" applyFill="1" applyBorder="1" applyAlignment="1">
      <alignment horizontal="right" vertical="center"/>
    </xf>
    <xf numFmtId="0" fontId="55" fillId="3" borderId="35" xfId="0" applyFont="1" applyFill="1" applyBorder="1" applyAlignment="1">
      <alignment horizontal="right" vertical="center"/>
    </xf>
    <xf numFmtId="0" fontId="55" fillId="3" borderId="36" xfId="0" applyFont="1" applyFill="1" applyBorder="1" applyAlignment="1">
      <alignment horizontal="right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50" fillId="6" borderId="21" xfId="0" applyFont="1" applyFill="1" applyBorder="1" applyAlignment="1">
      <alignment horizontal="center" vertical="center"/>
    </xf>
    <xf numFmtId="0" fontId="50" fillId="6" borderId="23" xfId="0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5" fillId="3" borderId="26" xfId="0" applyFont="1" applyFill="1" applyBorder="1" applyAlignment="1">
      <alignment horizontal="right" vertical="center"/>
    </xf>
    <xf numFmtId="0" fontId="55" fillId="3" borderId="27" xfId="0" applyFont="1" applyFill="1" applyBorder="1" applyAlignment="1">
      <alignment horizontal="right" vertical="center"/>
    </xf>
    <xf numFmtId="0" fontId="55" fillId="3" borderId="28" xfId="0" applyFont="1" applyFill="1" applyBorder="1" applyAlignment="1">
      <alignment horizontal="right" vertical="center"/>
    </xf>
    <xf numFmtId="0" fontId="55" fillId="3" borderId="29" xfId="0" applyFont="1" applyFill="1" applyBorder="1" applyAlignment="1">
      <alignment horizontal="right" vertical="center"/>
    </xf>
    <xf numFmtId="0" fontId="55" fillId="3" borderId="37" xfId="0" applyFont="1" applyFill="1" applyBorder="1" applyAlignment="1">
      <alignment horizontal="right" vertical="center"/>
    </xf>
    <xf numFmtId="0" fontId="55" fillId="3" borderId="38" xfId="0" applyFont="1" applyFill="1" applyBorder="1" applyAlignment="1">
      <alignment horizontal="right" vertical="center"/>
    </xf>
    <xf numFmtId="9" fontId="47" fillId="4" borderId="13" xfId="50" applyFont="1" applyFill="1" applyBorder="1" applyAlignment="1">
      <alignment horizontal="center" vertical="center"/>
    </xf>
    <xf numFmtId="9" fontId="47" fillId="4" borderId="15" xfId="5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center"/>
    </xf>
    <xf numFmtId="0" fontId="50" fillId="3" borderId="23" xfId="0" applyFont="1" applyFill="1" applyBorder="1" applyAlignment="1">
      <alignment horizontal="center" vertical="center"/>
    </xf>
    <xf numFmtId="0" fontId="50" fillId="3" borderId="18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47" fillId="4" borderId="20" xfId="0" applyFont="1" applyFill="1" applyBorder="1" applyAlignment="1">
      <alignment horizontal="center" vertical="center"/>
    </xf>
    <xf numFmtId="0" fontId="47" fillId="4" borderId="23" xfId="0" applyFont="1" applyFill="1" applyBorder="1" applyAlignment="1">
      <alignment horizontal="center" vertical="center"/>
    </xf>
    <xf numFmtId="0" fontId="47" fillId="4" borderId="17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zoomScalePageLayoutView="0" workbookViewId="0" topLeftCell="A1">
      <selection activeCell="L18" sqref="L18"/>
    </sheetView>
  </sheetViews>
  <sheetFormatPr defaultColWidth="11.00390625" defaultRowHeight="15.75"/>
  <cols>
    <col min="1" max="1" width="9.00390625" style="0" customWidth="1"/>
    <col min="2" max="2" width="5.00390625" style="0" customWidth="1"/>
    <col min="5" max="5" width="21.50390625" style="0" customWidth="1"/>
    <col min="6" max="6" width="30.875" style="0" customWidth="1"/>
    <col min="7" max="7" width="26.375" style="0" customWidth="1"/>
    <col min="8" max="8" width="4.375" style="0" customWidth="1"/>
  </cols>
  <sheetData>
    <row r="1" ht="16.5" thickBot="1"/>
    <row r="2" spans="2:14" ht="16.5" thickBot="1">
      <c r="B2" s="26"/>
      <c r="C2" s="27"/>
      <c r="D2" s="27"/>
      <c r="E2" s="27"/>
      <c r="F2" s="27"/>
      <c r="G2" s="27"/>
      <c r="H2" s="28"/>
      <c r="J2" s="121" t="s">
        <v>89</v>
      </c>
      <c r="K2" s="122"/>
      <c r="L2" s="122"/>
      <c r="M2" s="122"/>
      <c r="N2" s="123"/>
    </row>
    <row r="3" spans="2:14" ht="33" customHeight="1" thickBot="1">
      <c r="B3" s="29"/>
      <c r="C3" s="23"/>
      <c r="D3" s="24"/>
      <c r="E3" s="25" t="s">
        <v>69</v>
      </c>
      <c r="F3" s="22" t="s">
        <v>65</v>
      </c>
      <c r="H3" s="30"/>
      <c r="J3" s="129" t="s">
        <v>86</v>
      </c>
      <c r="K3" s="130"/>
      <c r="L3" s="130"/>
      <c r="M3" s="130"/>
      <c r="N3" s="131"/>
    </row>
    <row r="4" spans="2:8" ht="9" customHeight="1" thickBot="1">
      <c r="B4" s="29"/>
      <c r="H4" s="30"/>
    </row>
    <row r="5" spans="2:14" ht="37.5" customHeight="1" thickBot="1">
      <c r="B5" s="29"/>
      <c r="C5" s="6" t="s">
        <v>68</v>
      </c>
      <c r="D5" s="7" t="s">
        <v>0</v>
      </c>
      <c r="E5" s="8" t="s">
        <v>1</v>
      </c>
      <c r="F5" s="9" t="s">
        <v>2</v>
      </c>
      <c r="G5" s="120" t="s">
        <v>127</v>
      </c>
      <c r="H5" s="30"/>
      <c r="J5" s="124" t="s">
        <v>85</v>
      </c>
      <c r="K5" s="125"/>
      <c r="L5" s="125"/>
      <c r="M5" s="125"/>
      <c r="N5" s="126"/>
    </row>
    <row r="6" spans="2:14" ht="18.75" customHeight="1">
      <c r="B6" s="29"/>
      <c r="C6" s="10">
        <v>1</v>
      </c>
      <c r="D6" s="13" t="s">
        <v>64</v>
      </c>
      <c r="E6" s="14" t="s">
        <v>117</v>
      </c>
      <c r="F6" s="15" t="s">
        <v>36</v>
      </c>
      <c r="G6" s="31" t="str">
        <f>_xlfn.CONCAT(E6," ",F6," ",D6)</f>
        <v>EXEMPLE Prénom_1 CM1</v>
      </c>
      <c r="H6" s="30"/>
      <c r="J6" s="38">
        <v>1</v>
      </c>
      <c r="K6" s="39" t="s">
        <v>87</v>
      </c>
      <c r="L6" s="39"/>
      <c r="M6" s="39"/>
      <c r="N6" s="40"/>
    </row>
    <row r="7" spans="2:14" ht="18.75" customHeight="1" thickBot="1">
      <c r="B7" s="29"/>
      <c r="C7" s="11">
        <v>2</v>
      </c>
      <c r="D7" s="16" t="s">
        <v>64</v>
      </c>
      <c r="E7" s="17" t="s">
        <v>9</v>
      </c>
      <c r="F7" s="18" t="s">
        <v>37</v>
      </c>
      <c r="G7" s="31" t="str">
        <f aca="true" t="shared" si="0" ref="G7:G33">_xlfn.CONCAT(E7," ",F7,"- ",D7)</f>
        <v>NOM_2 Prénom_2- CM1</v>
      </c>
      <c r="H7" s="30"/>
      <c r="J7" s="41">
        <v>9</v>
      </c>
      <c r="K7" s="127" t="s">
        <v>88</v>
      </c>
      <c r="L7" s="127"/>
      <c r="M7" s="127"/>
      <c r="N7" s="128"/>
    </row>
    <row r="8" spans="2:8" ht="18.75" customHeight="1">
      <c r="B8" s="29"/>
      <c r="C8" s="11">
        <v>3</v>
      </c>
      <c r="D8" s="13" t="s">
        <v>64</v>
      </c>
      <c r="E8" s="14" t="s">
        <v>10</v>
      </c>
      <c r="F8" s="15" t="s">
        <v>38</v>
      </c>
      <c r="G8" s="31" t="str">
        <f t="shared" si="0"/>
        <v>NOM_3 Prénom_3- CM1</v>
      </c>
      <c r="H8" s="30"/>
    </row>
    <row r="9" spans="2:8" ht="18.75" customHeight="1">
      <c r="B9" s="29"/>
      <c r="C9" s="11">
        <v>4</v>
      </c>
      <c r="D9" s="16" t="s">
        <v>64</v>
      </c>
      <c r="E9" s="17" t="s">
        <v>11</v>
      </c>
      <c r="F9" s="18" t="s">
        <v>39</v>
      </c>
      <c r="G9" s="31" t="str">
        <f t="shared" si="0"/>
        <v>NOM_4 Prénom_4- CM1</v>
      </c>
      <c r="H9" s="30"/>
    </row>
    <row r="10" spans="2:8" ht="18.75" customHeight="1">
      <c r="B10" s="29"/>
      <c r="C10" s="11">
        <v>5</v>
      </c>
      <c r="D10" s="13" t="s">
        <v>64</v>
      </c>
      <c r="E10" s="14" t="s">
        <v>12</v>
      </c>
      <c r="F10" s="15" t="s">
        <v>40</v>
      </c>
      <c r="G10" s="31" t="str">
        <f t="shared" si="0"/>
        <v>NOM_5 Prénom_5- CM1</v>
      </c>
      <c r="H10" s="30"/>
    </row>
    <row r="11" spans="2:8" ht="18.75" customHeight="1">
      <c r="B11" s="29"/>
      <c r="C11" s="11">
        <v>6</v>
      </c>
      <c r="D11" s="16" t="s">
        <v>64</v>
      </c>
      <c r="E11" s="17" t="s">
        <v>13</v>
      </c>
      <c r="F11" s="18" t="s">
        <v>41</v>
      </c>
      <c r="G11" s="31" t="str">
        <f t="shared" si="0"/>
        <v>NOM_6 Prénom_6- CM1</v>
      </c>
      <c r="H11" s="30"/>
    </row>
    <row r="12" spans="2:8" ht="18.75" customHeight="1">
      <c r="B12" s="29"/>
      <c r="C12" s="11">
        <v>7</v>
      </c>
      <c r="D12" s="13" t="s">
        <v>64</v>
      </c>
      <c r="E12" s="14" t="s">
        <v>14</v>
      </c>
      <c r="F12" s="15" t="s">
        <v>42</v>
      </c>
      <c r="G12" s="31" t="str">
        <f t="shared" si="0"/>
        <v>NOM_7 Prénom_7- CM1</v>
      </c>
      <c r="H12" s="30"/>
    </row>
    <row r="13" spans="2:8" ht="18.75" customHeight="1">
      <c r="B13" s="29"/>
      <c r="C13" s="11">
        <v>8</v>
      </c>
      <c r="D13" s="16" t="s">
        <v>64</v>
      </c>
      <c r="E13" s="17" t="s">
        <v>15</v>
      </c>
      <c r="F13" s="18" t="s">
        <v>43</v>
      </c>
      <c r="G13" s="31" t="str">
        <f t="shared" si="0"/>
        <v>NOM_8 Prénom_8- CM1</v>
      </c>
      <c r="H13" s="30"/>
    </row>
    <row r="14" spans="2:8" ht="18.75" customHeight="1">
      <c r="B14" s="29"/>
      <c r="C14" s="11">
        <v>9</v>
      </c>
      <c r="D14" s="13" t="s">
        <v>64</v>
      </c>
      <c r="E14" s="14" t="s">
        <v>16</v>
      </c>
      <c r="F14" s="15" t="s">
        <v>44</v>
      </c>
      <c r="G14" s="31" t="str">
        <f t="shared" si="0"/>
        <v>NOM_9 Prénom_9- CM1</v>
      </c>
      <c r="H14" s="30"/>
    </row>
    <row r="15" spans="2:8" ht="18.75" customHeight="1">
      <c r="B15" s="29"/>
      <c r="C15" s="11">
        <v>10</v>
      </c>
      <c r="D15" s="16" t="s">
        <v>64</v>
      </c>
      <c r="E15" s="17" t="s">
        <v>17</v>
      </c>
      <c r="F15" s="18" t="s">
        <v>45</v>
      </c>
      <c r="G15" s="31" t="str">
        <f t="shared" si="0"/>
        <v>NOM_10 Prénom_10- CM1</v>
      </c>
      <c r="H15" s="30"/>
    </row>
    <row r="16" spans="2:8" ht="18.75" customHeight="1">
      <c r="B16" s="29"/>
      <c r="C16" s="11">
        <v>11</v>
      </c>
      <c r="D16" s="13" t="s">
        <v>64</v>
      </c>
      <c r="E16" s="14" t="s">
        <v>18</v>
      </c>
      <c r="F16" s="15" t="s">
        <v>46</v>
      </c>
      <c r="G16" s="31" t="str">
        <f t="shared" si="0"/>
        <v>NOM_11 Prénom_11- CM1</v>
      </c>
      <c r="H16" s="30"/>
    </row>
    <row r="17" spans="2:8" ht="18.75" customHeight="1">
      <c r="B17" s="29"/>
      <c r="C17" s="11">
        <v>12</v>
      </c>
      <c r="D17" s="16" t="s">
        <v>64</v>
      </c>
      <c r="E17" s="17" t="s">
        <v>19</v>
      </c>
      <c r="F17" s="18" t="s">
        <v>47</v>
      </c>
      <c r="G17" s="31" t="str">
        <f t="shared" si="0"/>
        <v>NOM_12 Prénom_12- CM1</v>
      </c>
      <c r="H17" s="30"/>
    </row>
    <row r="18" spans="2:8" ht="18.75" customHeight="1">
      <c r="B18" s="29"/>
      <c r="C18" s="11">
        <v>13</v>
      </c>
      <c r="D18" s="13" t="s">
        <v>64</v>
      </c>
      <c r="E18" s="14" t="s">
        <v>20</v>
      </c>
      <c r="F18" s="15" t="s">
        <v>48</v>
      </c>
      <c r="G18" s="31" t="str">
        <f t="shared" si="0"/>
        <v>NOM_13 Prénom_13- CM1</v>
      </c>
      <c r="H18" s="30"/>
    </row>
    <row r="19" spans="2:8" ht="18.75" customHeight="1">
      <c r="B19" s="29"/>
      <c r="C19" s="11">
        <v>14</v>
      </c>
      <c r="D19" s="16" t="s">
        <v>64</v>
      </c>
      <c r="E19" s="17" t="s">
        <v>21</v>
      </c>
      <c r="F19" s="18" t="s">
        <v>49</v>
      </c>
      <c r="G19" s="31" t="str">
        <f t="shared" si="0"/>
        <v>NOM_14 Prénom_14- CM1</v>
      </c>
      <c r="H19" s="30"/>
    </row>
    <row r="20" spans="2:8" ht="18.75" customHeight="1">
      <c r="B20" s="29"/>
      <c r="C20" s="11">
        <v>15</v>
      </c>
      <c r="D20" s="13" t="s">
        <v>64</v>
      </c>
      <c r="E20" s="14" t="s">
        <v>22</v>
      </c>
      <c r="F20" s="15" t="s">
        <v>50</v>
      </c>
      <c r="G20" s="31" t="str">
        <f t="shared" si="0"/>
        <v>NOM_15 Prénom_15- CM1</v>
      </c>
      <c r="H20" s="30"/>
    </row>
    <row r="21" spans="2:8" ht="18.75" customHeight="1">
      <c r="B21" s="29"/>
      <c r="C21" s="11">
        <v>16</v>
      </c>
      <c r="D21" s="16" t="s">
        <v>64</v>
      </c>
      <c r="E21" s="17" t="s">
        <v>23</v>
      </c>
      <c r="F21" s="18" t="s">
        <v>51</v>
      </c>
      <c r="G21" s="31" t="str">
        <f t="shared" si="0"/>
        <v>NOM_16 Prénom_16- CM1</v>
      </c>
      <c r="H21" s="30"/>
    </row>
    <row r="22" spans="2:8" ht="18.75" customHeight="1">
      <c r="B22" s="29"/>
      <c r="C22" s="11">
        <v>17</v>
      </c>
      <c r="D22" s="13" t="s">
        <v>64</v>
      </c>
      <c r="E22" s="14" t="s">
        <v>24</v>
      </c>
      <c r="F22" s="15" t="s">
        <v>52</v>
      </c>
      <c r="G22" s="31" t="str">
        <f t="shared" si="0"/>
        <v>NOM_17 Prénom_17- CM1</v>
      </c>
      <c r="H22" s="30"/>
    </row>
    <row r="23" spans="2:8" ht="18.75" customHeight="1">
      <c r="B23" s="29"/>
      <c r="C23" s="11">
        <v>18</v>
      </c>
      <c r="D23" s="16" t="s">
        <v>64</v>
      </c>
      <c r="E23" s="17" t="s">
        <v>25</v>
      </c>
      <c r="F23" s="18" t="s">
        <v>53</v>
      </c>
      <c r="G23" s="31" t="str">
        <f t="shared" si="0"/>
        <v>NOM_18 Prénom_18- CM1</v>
      </c>
      <c r="H23" s="30"/>
    </row>
    <row r="24" spans="2:8" ht="18.75" customHeight="1">
      <c r="B24" s="29"/>
      <c r="C24" s="11">
        <v>19</v>
      </c>
      <c r="D24" s="13" t="s">
        <v>64</v>
      </c>
      <c r="E24" s="14" t="s">
        <v>26</v>
      </c>
      <c r="F24" s="15" t="s">
        <v>54</v>
      </c>
      <c r="G24" s="31" t="str">
        <f t="shared" si="0"/>
        <v>NOM_19 Prénom_19- CM1</v>
      </c>
      <c r="H24" s="30"/>
    </row>
    <row r="25" spans="2:8" ht="18.75" customHeight="1">
      <c r="B25" s="29"/>
      <c r="C25" s="11">
        <v>20</v>
      </c>
      <c r="D25" s="16" t="s">
        <v>64</v>
      </c>
      <c r="E25" s="17" t="s">
        <v>27</v>
      </c>
      <c r="F25" s="18" t="s">
        <v>55</v>
      </c>
      <c r="G25" s="31" t="str">
        <f t="shared" si="0"/>
        <v>NOM_20 Prénom_20- CM1</v>
      </c>
      <c r="H25" s="30"/>
    </row>
    <row r="26" spans="2:8" ht="18.75" customHeight="1">
      <c r="B26" s="29"/>
      <c r="C26" s="11">
        <v>21</v>
      </c>
      <c r="D26" s="13" t="s">
        <v>64</v>
      </c>
      <c r="E26" s="14" t="s">
        <v>28</v>
      </c>
      <c r="F26" s="15" t="s">
        <v>56</v>
      </c>
      <c r="G26" s="31" t="str">
        <f t="shared" si="0"/>
        <v>NOM_21 Prénom_21- CM1</v>
      </c>
      <c r="H26" s="30"/>
    </row>
    <row r="27" spans="2:8" ht="18.75" customHeight="1">
      <c r="B27" s="29"/>
      <c r="C27" s="11">
        <v>22</v>
      </c>
      <c r="D27" s="16" t="s">
        <v>64</v>
      </c>
      <c r="E27" s="17" t="s">
        <v>29</v>
      </c>
      <c r="F27" s="18" t="s">
        <v>57</v>
      </c>
      <c r="G27" s="31" t="str">
        <f t="shared" si="0"/>
        <v>NOM_22 Prénom_22- CM1</v>
      </c>
      <c r="H27" s="30"/>
    </row>
    <row r="28" spans="2:8" ht="18.75" customHeight="1">
      <c r="B28" s="29"/>
      <c r="C28" s="11">
        <v>23</v>
      </c>
      <c r="D28" s="13" t="s">
        <v>64</v>
      </c>
      <c r="E28" s="14" t="s">
        <v>30</v>
      </c>
      <c r="F28" s="15" t="s">
        <v>58</v>
      </c>
      <c r="G28" s="31" t="str">
        <f t="shared" si="0"/>
        <v>NOM_23 Prénom_23- CM1</v>
      </c>
      <c r="H28" s="30"/>
    </row>
    <row r="29" spans="2:8" ht="18.75" customHeight="1">
      <c r="B29" s="29"/>
      <c r="C29" s="11">
        <v>24</v>
      </c>
      <c r="D29" s="16" t="s">
        <v>64</v>
      </c>
      <c r="E29" s="17" t="s">
        <v>31</v>
      </c>
      <c r="F29" s="18" t="s">
        <v>59</v>
      </c>
      <c r="G29" s="31" t="str">
        <f t="shared" si="0"/>
        <v>NOM_24 Prénom_24- CM1</v>
      </c>
      <c r="H29" s="30"/>
    </row>
    <row r="30" spans="2:8" ht="18.75" customHeight="1">
      <c r="B30" s="29"/>
      <c r="C30" s="11">
        <v>25</v>
      </c>
      <c r="D30" s="13" t="s">
        <v>64</v>
      </c>
      <c r="E30" s="14" t="s">
        <v>32</v>
      </c>
      <c r="F30" s="15" t="s">
        <v>60</v>
      </c>
      <c r="G30" s="31" t="str">
        <f t="shared" si="0"/>
        <v>NOM_25 Prénom_25- CM1</v>
      </c>
      <c r="H30" s="30"/>
    </row>
    <row r="31" spans="2:8" ht="18.75" customHeight="1">
      <c r="B31" s="29"/>
      <c r="C31" s="11">
        <v>26</v>
      </c>
      <c r="D31" s="16" t="s">
        <v>64</v>
      </c>
      <c r="E31" s="17" t="s">
        <v>33</v>
      </c>
      <c r="F31" s="18" t="s">
        <v>61</v>
      </c>
      <c r="G31" s="31" t="str">
        <f t="shared" si="0"/>
        <v>NOM_26 Prénom_26- CM1</v>
      </c>
      <c r="H31" s="30"/>
    </row>
    <row r="32" spans="2:8" ht="18.75" customHeight="1">
      <c r="B32" s="29"/>
      <c r="C32" s="11">
        <v>27</v>
      </c>
      <c r="D32" s="13" t="s">
        <v>64</v>
      </c>
      <c r="E32" s="14" t="s">
        <v>34</v>
      </c>
      <c r="F32" s="15" t="s">
        <v>62</v>
      </c>
      <c r="G32" s="31" t="str">
        <f t="shared" si="0"/>
        <v>NOM_27 Prénom_27- CM1</v>
      </c>
      <c r="H32" s="30"/>
    </row>
    <row r="33" spans="2:8" ht="18.75" customHeight="1" thickBot="1">
      <c r="B33" s="29"/>
      <c r="C33" s="12">
        <v>28</v>
      </c>
      <c r="D33" s="19" t="s">
        <v>64</v>
      </c>
      <c r="E33" s="20" t="s">
        <v>35</v>
      </c>
      <c r="F33" s="21" t="s">
        <v>63</v>
      </c>
      <c r="G33" s="31" t="str">
        <f t="shared" si="0"/>
        <v>NOM_28 Prénom_28- CM1</v>
      </c>
      <c r="H33" s="30"/>
    </row>
    <row r="34" spans="2:8" ht="16.5" thickBot="1">
      <c r="B34" s="32"/>
      <c r="C34" s="33"/>
      <c r="D34" s="33"/>
      <c r="E34" s="33"/>
      <c r="F34" s="33"/>
      <c r="G34" s="33"/>
      <c r="H34" s="34"/>
    </row>
  </sheetData>
  <sheetProtection/>
  <mergeCells count="4">
    <mergeCell ref="J2:N2"/>
    <mergeCell ref="J5:N5"/>
    <mergeCell ref="K7:N7"/>
    <mergeCell ref="J3:N3"/>
  </mergeCells>
  <conditionalFormatting sqref="J6">
    <cfRule type="cellIs" priority="2" dxfId="8" operator="equal">
      <formula>1</formula>
    </cfRule>
  </conditionalFormatting>
  <conditionalFormatting sqref="J7">
    <cfRule type="cellIs" priority="1" dxfId="9" operator="equal">
      <formula>9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G21" sqref="G21"/>
    </sheetView>
  </sheetViews>
  <sheetFormatPr defaultColWidth="11.00390625" defaultRowHeight="15.75"/>
  <cols>
    <col min="1" max="1" width="17.00390625" style="0" customWidth="1"/>
    <col min="2" max="2" width="13.625" style="2" customWidth="1"/>
    <col min="3" max="3" width="12.00390625" style="2" customWidth="1"/>
    <col min="4" max="4" width="14.00390625" style="2" customWidth="1"/>
    <col min="5" max="5" width="20.50390625" style="2" customWidth="1"/>
    <col min="6" max="6" width="2.375" style="3" customWidth="1"/>
    <col min="7" max="7" width="4.875" style="1" customWidth="1"/>
    <col min="8" max="34" width="4.875" style="0" customWidth="1"/>
    <col min="35" max="35" width="6.00390625" style="0" customWidth="1"/>
    <col min="36" max="36" width="12.375" style="97" customWidth="1"/>
    <col min="37" max="37" width="5.875" style="99" customWidth="1"/>
    <col min="38" max="70" width="5.375" style="0" customWidth="1"/>
  </cols>
  <sheetData>
    <row r="1" spans="7:38" ht="16.5" thickBot="1"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>
        <v>17</v>
      </c>
      <c r="X1" s="1">
        <v>18</v>
      </c>
      <c r="Y1" s="1">
        <v>19</v>
      </c>
      <c r="Z1" s="1">
        <v>20</v>
      </c>
      <c r="AA1" s="1">
        <v>21</v>
      </c>
      <c r="AB1" s="1">
        <v>22</v>
      </c>
      <c r="AC1" s="1">
        <v>23</v>
      </c>
      <c r="AD1" s="1">
        <v>24</v>
      </c>
      <c r="AE1" s="1">
        <v>25</v>
      </c>
      <c r="AF1" s="1">
        <v>26</v>
      </c>
      <c r="AG1" s="1">
        <v>27</v>
      </c>
      <c r="AH1" s="1">
        <v>28</v>
      </c>
      <c r="AI1" s="1"/>
      <c r="AJ1" s="2"/>
      <c r="AL1" s="1"/>
    </row>
    <row r="2" spans="1:38" ht="112.5" customHeight="1" thickBot="1">
      <c r="A2" s="190" t="str">
        <f>'Saisie des noms'!F3</f>
        <v>ECOLE_TEST</v>
      </c>
      <c r="B2" s="191"/>
      <c r="C2" s="191"/>
      <c r="D2" s="107" t="s">
        <v>85</v>
      </c>
      <c r="E2" s="109" t="s">
        <v>111</v>
      </c>
      <c r="F2" s="108"/>
      <c r="G2" s="35" t="str">
        <f>'Saisie des noms'!G6</f>
        <v>EXEMPLE Prénom_1 CM1</v>
      </c>
      <c r="H2" s="36" t="str">
        <f>'Saisie des noms'!G7</f>
        <v>NOM_2 Prénom_2- CM1</v>
      </c>
      <c r="I2" s="36" t="str">
        <f>'Saisie des noms'!G8</f>
        <v>NOM_3 Prénom_3- CM1</v>
      </c>
      <c r="J2" s="36" t="str">
        <f>'Saisie des noms'!G9</f>
        <v>NOM_4 Prénom_4- CM1</v>
      </c>
      <c r="K2" s="36" t="str">
        <f>'Saisie des noms'!G10</f>
        <v>NOM_5 Prénom_5- CM1</v>
      </c>
      <c r="L2" s="36" t="str">
        <f>'Saisie des noms'!G11</f>
        <v>NOM_6 Prénom_6- CM1</v>
      </c>
      <c r="M2" s="36" t="str">
        <f>'Saisie des noms'!G12</f>
        <v>NOM_7 Prénom_7- CM1</v>
      </c>
      <c r="N2" s="36" t="str">
        <f>'Saisie des noms'!G13</f>
        <v>NOM_8 Prénom_8- CM1</v>
      </c>
      <c r="O2" s="36" t="str">
        <f>'Saisie des noms'!G14</f>
        <v>NOM_9 Prénom_9- CM1</v>
      </c>
      <c r="P2" s="36" t="str">
        <f>'Saisie des noms'!G15</f>
        <v>NOM_10 Prénom_10- CM1</v>
      </c>
      <c r="Q2" s="36" t="str">
        <f>'Saisie des noms'!G16</f>
        <v>NOM_11 Prénom_11- CM1</v>
      </c>
      <c r="R2" s="36" t="str">
        <f>'Saisie des noms'!G17</f>
        <v>NOM_12 Prénom_12- CM1</v>
      </c>
      <c r="S2" s="36" t="str">
        <f>'Saisie des noms'!G18</f>
        <v>NOM_13 Prénom_13- CM1</v>
      </c>
      <c r="T2" s="36" t="str">
        <f>'Saisie des noms'!G19</f>
        <v>NOM_14 Prénom_14- CM1</v>
      </c>
      <c r="U2" s="36" t="str">
        <f>'Saisie des noms'!G20</f>
        <v>NOM_15 Prénom_15- CM1</v>
      </c>
      <c r="V2" s="36" t="str">
        <f>'Saisie des noms'!G21</f>
        <v>NOM_16 Prénom_16- CM1</v>
      </c>
      <c r="W2" s="36" t="str">
        <f>'Saisie des noms'!G22</f>
        <v>NOM_17 Prénom_17- CM1</v>
      </c>
      <c r="X2" s="36" t="str">
        <f>'Saisie des noms'!G23</f>
        <v>NOM_18 Prénom_18- CM1</v>
      </c>
      <c r="Y2" s="36" t="str">
        <f>'Saisie des noms'!G24</f>
        <v>NOM_19 Prénom_19- CM1</v>
      </c>
      <c r="Z2" s="36" t="str">
        <f>'Saisie des noms'!G25</f>
        <v>NOM_20 Prénom_20- CM1</v>
      </c>
      <c r="AA2" s="36" t="str">
        <f>'Saisie des noms'!G26</f>
        <v>NOM_21 Prénom_21- CM1</v>
      </c>
      <c r="AB2" s="36" t="str">
        <f>'Saisie des noms'!G27</f>
        <v>NOM_22 Prénom_22- CM1</v>
      </c>
      <c r="AC2" s="36" t="str">
        <f>'Saisie des noms'!G28</f>
        <v>NOM_23 Prénom_23- CM1</v>
      </c>
      <c r="AD2" s="36" t="str">
        <f>'Saisie des noms'!G29</f>
        <v>NOM_24 Prénom_24- CM1</v>
      </c>
      <c r="AE2" s="36" t="str">
        <f>'Saisie des noms'!G30</f>
        <v>NOM_25 Prénom_25- CM1</v>
      </c>
      <c r="AF2" s="36" t="str">
        <f>'Saisie des noms'!G31</f>
        <v>NOM_26 Prénom_26- CM1</v>
      </c>
      <c r="AG2" s="36" t="str">
        <f>'Saisie des noms'!G32</f>
        <v>NOM_27 Prénom_27- CM1</v>
      </c>
      <c r="AH2" s="37" t="str">
        <f>'Saisie des noms'!G33</f>
        <v>NOM_28 Prénom_28- CM1</v>
      </c>
      <c r="AI2" s="4"/>
      <c r="AJ2" s="98" t="s">
        <v>108</v>
      </c>
      <c r="AK2" s="98" t="s">
        <v>109</v>
      </c>
      <c r="AL2" s="98" t="s">
        <v>114</v>
      </c>
    </row>
    <row r="3" spans="1:35" ht="10.5" customHeight="1" thickBot="1">
      <c r="A3" s="192"/>
      <c r="B3" s="192"/>
      <c r="C3" s="192"/>
      <c r="D3" s="192"/>
      <c r="E3" s="192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4"/>
    </row>
    <row r="4" spans="1:38" ht="36.75" customHeight="1">
      <c r="A4" s="193" t="s">
        <v>128</v>
      </c>
      <c r="B4" s="135" t="s">
        <v>3</v>
      </c>
      <c r="C4" s="148" t="s">
        <v>118</v>
      </c>
      <c r="D4" s="149"/>
      <c r="E4" s="150"/>
      <c r="F4" s="55">
        <v>1</v>
      </c>
      <c r="G4" s="42">
        <v>1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J4" s="102">
        <f>COUNTIF($G4:$AH4,1)/COUNTA($G4:$AH4)</f>
        <v>1</v>
      </c>
      <c r="AK4" s="100">
        <f>COUNTIF($G4:$AH4,1)</f>
        <v>1</v>
      </c>
      <c r="AL4" s="1">
        <f>COUNTA($G4:$AH4)</f>
        <v>1</v>
      </c>
    </row>
    <row r="5" spans="1:38" ht="36.75" customHeight="1" thickBot="1">
      <c r="A5" s="194"/>
      <c r="B5" s="137"/>
      <c r="C5" s="151" t="s">
        <v>5</v>
      </c>
      <c r="D5" s="152"/>
      <c r="E5" s="153"/>
      <c r="F5" s="56">
        <v>2</v>
      </c>
      <c r="G5" s="43">
        <v>9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9"/>
      <c r="AJ5" s="103">
        <f>COUNTIF($G5:$AH5,1)/COUNTA($G5:$AH5)</f>
        <v>0</v>
      </c>
      <c r="AK5" s="105">
        <f aca="true" t="shared" si="0" ref="AK5:AK33">COUNTIF($G5:$AH5,1)</f>
        <v>0</v>
      </c>
      <c r="AL5" s="1">
        <f aca="true" t="shared" si="1" ref="AL5:AL33">COUNTA($G5:$AH5)</f>
        <v>1</v>
      </c>
    </row>
    <row r="6" spans="1:38" ht="36.75" customHeight="1">
      <c r="A6" s="193" t="s">
        <v>129</v>
      </c>
      <c r="B6" s="135" t="s">
        <v>8</v>
      </c>
      <c r="C6" s="141" t="s">
        <v>118</v>
      </c>
      <c r="D6" s="142"/>
      <c r="E6" s="143"/>
      <c r="F6" s="56">
        <v>1</v>
      </c>
      <c r="G6" s="42">
        <v>1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7"/>
      <c r="AJ6" s="102">
        <f aca="true" t="shared" si="2" ref="AJ6:AJ33">COUNTIF($G6:$AH6,1)/COUNTA($G6:$AH6)</f>
        <v>1</v>
      </c>
      <c r="AK6" s="105">
        <f t="shared" si="0"/>
        <v>1</v>
      </c>
      <c r="AL6" s="1">
        <f t="shared" si="1"/>
        <v>1</v>
      </c>
    </row>
    <row r="7" spans="1:38" ht="36.75" customHeight="1">
      <c r="A7" s="195"/>
      <c r="B7" s="136"/>
      <c r="C7" s="144" t="s">
        <v>5</v>
      </c>
      <c r="D7" s="145"/>
      <c r="E7" s="146"/>
      <c r="F7" s="56">
        <v>2</v>
      </c>
      <c r="G7" s="44">
        <v>1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  <c r="AJ7" s="104">
        <f t="shared" si="2"/>
        <v>1</v>
      </c>
      <c r="AK7" s="105">
        <f t="shared" si="0"/>
        <v>1</v>
      </c>
      <c r="AL7" s="1">
        <f t="shared" si="1"/>
        <v>1</v>
      </c>
    </row>
    <row r="8" spans="1:38" ht="36.75" customHeight="1" thickBot="1">
      <c r="A8" s="195"/>
      <c r="B8" s="136"/>
      <c r="C8" s="138" t="s">
        <v>7</v>
      </c>
      <c r="D8" s="139"/>
      <c r="E8" s="140"/>
      <c r="F8" s="56">
        <v>3</v>
      </c>
      <c r="G8" s="45">
        <v>1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  <c r="AJ8" s="103">
        <f t="shared" si="2"/>
        <v>1</v>
      </c>
      <c r="AK8" s="105">
        <f t="shared" si="0"/>
        <v>1</v>
      </c>
      <c r="AL8" s="1">
        <f t="shared" si="1"/>
        <v>1</v>
      </c>
    </row>
    <row r="9" spans="1:38" ht="36.75" customHeight="1">
      <c r="A9" s="193" t="s">
        <v>130</v>
      </c>
      <c r="B9" s="135" t="s">
        <v>66</v>
      </c>
      <c r="C9" s="154" t="s">
        <v>6</v>
      </c>
      <c r="D9" s="155"/>
      <c r="E9" s="156"/>
      <c r="F9" s="56">
        <v>2</v>
      </c>
      <c r="G9" s="42">
        <v>9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J9" s="102">
        <f t="shared" si="2"/>
        <v>0</v>
      </c>
      <c r="AK9" s="105">
        <f t="shared" si="0"/>
        <v>0</v>
      </c>
      <c r="AL9" s="1">
        <f t="shared" si="1"/>
        <v>1</v>
      </c>
    </row>
    <row r="10" spans="1:38" ht="36.75" customHeight="1">
      <c r="A10" s="195"/>
      <c r="B10" s="136"/>
      <c r="C10" s="157" t="s">
        <v>119</v>
      </c>
      <c r="D10" s="158"/>
      <c r="E10" s="159"/>
      <c r="F10" s="56">
        <v>4</v>
      </c>
      <c r="G10" s="44">
        <v>9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/>
      <c r="AJ10" s="104">
        <f t="shared" si="2"/>
        <v>0</v>
      </c>
      <c r="AK10" s="105">
        <f t="shared" si="0"/>
        <v>0</v>
      </c>
      <c r="AL10" s="1">
        <f t="shared" si="1"/>
        <v>1</v>
      </c>
    </row>
    <row r="11" spans="1:38" ht="36.75" customHeight="1" thickBot="1">
      <c r="A11" s="194"/>
      <c r="B11" s="137"/>
      <c r="C11" s="132" t="s">
        <v>101</v>
      </c>
      <c r="D11" s="133"/>
      <c r="E11" s="134"/>
      <c r="F11" s="56">
        <v>5</v>
      </c>
      <c r="G11" s="45">
        <v>9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3"/>
      <c r="AJ11" s="103">
        <f t="shared" si="2"/>
        <v>0</v>
      </c>
      <c r="AK11" s="105">
        <f t="shared" si="0"/>
        <v>0</v>
      </c>
      <c r="AL11" s="1">
        <f t="shared" si="1"/>
        <v>1</v>
      </c>
    </row>
    <row r="12" spans="1:38" ht="36.75" customHeight="1">
      <c r="A12" s="193" t="s">
        <v>131</v>
      </c>
      <c r="B12" s="135" t="s">
        <v>70</v>
      </c>
      <c r="C12" s="166" t="s">
        <v>102</v>
      </c>
      <c r="D12" s="167"/>
      <c r="E12" s="168"/>
      <c r="F12" s="56">
        <v>2</v>
      </c>
      <c r="G12" s="42">
        <v>1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7"/>
      <c r="AJ12" s="102">
        <f t="shared" si="2"/>
        <v>1</v>
      </c>
      <c r="AK12" s="105">
        <f t="shared" si="0"/>
        <v>1</v>
      </c>
      <c r="AL12" s="1">
        <f t="shared" si="1"/>
        <v>1</v>
      </c>
    </row>
    <row r="13" spans="1:38" ht="36.75" customHeight="1">
      <c r="A13" s="195"/>
      <c r="B13" s="136"/>
      <c r="C13" s="169" t="s">
        <v>103</v>
      </c>
      <c r="D13" s="170"/>
      <c r="E13" s="171"/>
      <c r="F13" s="56">
        <v>6</v>
      </c>
      <c r="G13" s="44">
        <v>9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J13" s="104">
        <f t="shared" si="2"/>
        <v>0</v>
      </c>
      <c r="AK13" s="105">
        <f t="shared" si="0"/>
        <v>0</v>
      </c>
      <c r="AL13" s="1">
        <f t="shared" si="1"/>
        <v>1</v>
      </c>
    </row>
    <row r="14" spans="1:38" ht="36.75" customHeight="1">
      <c r="A14" s="195"/>
      <c r="B14" s="136"/>
      <c r="C14" s="169" t="s">
        <v>120</v>
      </c>
      <c r="D14" s="170"/>
      <c r="E14" s="171"/>
      <c r="F14" s="56">
        <v>8</v>
      </c>
      <c r="G14" s="44">
        <v>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J14" s="104">
        <f t="shared" si="2"/>
        <v>0</v>
      </c>
      <c r="AK14" s="105">
        <f t="shared" si="0"/>
        <v>0</v>
      </c>
      <c r="AL14" s="1">
        <f t="shared" si="1"/>
        <v>1</v>
      </c>
    </row>
    <row r="15" spans="1:38" ht="36.75" customHeight="1" thickBot="1">
      <c r="A15" s="194"/>
      <c r="B15" s="137"/>
      <c r="C15" s="172" t="s">
        <v>121</v>
      </c>
      <c r="D15" s="173"/>
      <c r="E15" s="174"/>
      <c r="F15" s="56">
        <v>9</v>
      </c>
      <c r="G15" s="45">
        <v>9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J15" s="103">
        <f t="shared" si="2"/>
        <v>0</v>
      </c>
      <c r="AK15" s="105">
        <f t="shared" si="0"/>
        <v>0</v>
      </c>
      <c r="AL15" s="1">
        <f t="shared" si="1"/>
        <v>1</v>
      </c>
    </row>
    <row r="16" spans="1:38" ht="36.75" customHeight="1">
      <c r="A16" s="160" t="s">
        <v>132</v>
      </c>
      <c r="B16" s="175" t="s">
        <v>74</v>
      </c>
      <c r="C16" s="148" t="s">
        <v>118</v>
      </c>
      <c r="D16" s="149"/>
      <c r="E16" s="150"/>
      <c r="F16" s="56">
        <v>1</v>
      </c>
      <c r="G16" s="42">
        <v>9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  <c r="AJ16" s="102">
        <f t="shared" si="2"/>
        <v>0</v>
      </c>
      <c r="AK16" s="105">
        <f t="shared" si="0"/>
        <v>0</v>
      </c>
      <c r="AL16" s="1">
        <f t="shared" si="1"/>
        <v>1</v>
      </c>
    </row>
    <row r="17" spans="1:38" ht="36.75" customHeight="1">
      <c r="A17" s="161"/>
      <c r="B17" s="176"/>
      <c r="C17" s="163" t="s">
        <v>5</v>
      </c>
      <c r="D17" s="164"/>
      <c r="E17" s="165"/>
      <c r="F17" s="56">
        <v>2</v>
      </c>
      <c r="G17" s="44">
        <v>1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J17" s="104">
        <f t="shared" si="2"/>
        <v>1</v>
      </c>
      <c r="AK17" s="105">
        <f t="shared" si="0"/>
        <v>1</v>
      </c>
      <c r="AL17" s="1">
        <f t="shared" si="1"/>
        <v>1</v>
      </c>
    </row>
    <row r="18" spans="1:38" ht="36.75" customHeight="1">
      <c r="A18" s="161"/>
      <c r="B18" s="176"/>
      <c r="C18" s="157" t="s">
        <v>122</v>
      </c>
      <c r="D18" s="158"/>
      <c r="E18" s="159"/>
      <c r="F18" s="56">
        <v>4</v>
      </c>
      <c r="G18" s="44">
        <v>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J18" s="104">
        <f t="shared" si="2"/>
        <v>0</v>
      </c>
      <c r="AK18" s="105">
        <f t="shared" si="0"/>
        <v>0</v>
      </c>
      <c r="AL18" s="1">
        <f t="shared" si="1"/>
        <v>1</v>
      </c>
    </row>
    <row r="19" spans="1:38" ht="36.75" customHeight="1" thickBot="1">
      <c r="A19" s="162"/>
      <c r="B19" s="177"/>
      <c r="C19" s="132" t="s">
        <v>105</v>
      </c>
      <c r="D19" s="133"/>
      <c r="E19" s="134"/>
      <c r="F19" s="56">
        <v>7</v>
      </c>
      <c r="G19" s="45">
        <v>9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J19" s="103">
        <f t="shared" si="2"/>
        <v>0</v>
      </c>
      <c r="AK19" s="105">
        <f t="shared" si="0"/>
        <v>0</v>
      </c>
      <c r="AL19" s="1">
        <f t="shared" si="1"/>
        <v>1</v>
      </c>
    </row>
    <row r="20" spans="1:38" ht="36.75" customHeight="1">
      <c r="A20" s="269" t="s">
        <v>133</v>
      </c>
      <c r="B20" s="175" t="s">
        <v>76</v>
      </c>
      <c r="C20" s="141" t="s">
        <v>4</v>
      </c>
      <c r="D20" s="142"/>
      <c r="E20" s="143"/>
      <c r="F20" s="56">
        <v>1</v>
      </c>
      <c r="G20" s="42">
        <v>1</v>
      </c>
      <c r="H20" s="86"/>
      <c r="I20" s="94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7"/>
      <c r="AJ20" s="102">
        <f t="shared" si="2"/>
        <v>1</v>
      </c>
      <c r="AK20" s="105">
        <f t="shared" si="0"/>
        <v>1</v>
      </c>
      <c r="AL20" s="1">
        <f t="shared" si="1"/>
        <v>1</v>
      </c>
    </row>
    <row r="21" spans="1:38" ht="36.75" customHeight="1">
      <c r="A21" s="270"/>
      <c r="B21" s="176"/>
      <c r="C21" s="144" t="s">
        <v>5</v>
      </c>
      <c r="D21" s="145"/>
      <c r="E21" s="146"/>
      <c r="F21" s="56">
        <v>2</v>
      </c>
      <c r="G21" s="44">
        <v>1</v>
      </c>
      <c r="H21" s="90"/>
      <c r="I21" s="95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J21" s="104">
        <f t="shared" si="2"/>
        <v>1</v>
      </c>
      <c r="AK21" s="105">
        <f t="shared" si="0"/>
        <v>1</v>
      </c>
      <c r="AL21" s="1">
        <f t="shared" si="1"/>
        <v>1</v>
      </c>
    </row>
    <row r="22" spans="1:38" ht="36.75" customHeight="1">
      <c r="A22" s="270"/>
      <c r="B22" s="176"/>
      <c r="C22" s="169" t="s">
        <v>119</v>
      </c>
      <c r="D22" s="170"/>
      <c r="E22" s="171"/>
      <c r="F22" s="56">
        <v>4</v>
      </c>
      <c r="G22" s="44">
        <v>1</v>
      </c>
      <c r="H22" s="90"/>
      <c r="I22" s="95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J22" s="104">
        <f t="shared" si="2"/>
        <v>1</v>
      </c>
      <c r="AK22" s="105">
        <f t="shared" si="0"/>
        <v>1</v>
      </c>
      <c r="AL22" s="1">
        <f t="shared" si="1"/>
        <v>1</v>
      </c>
    </row>
    <row r="23" spans="1:38" ht="36.75" customHeight="1" thickBot="1">
      <c r="A23" s="271"/>
      <c r="B23" s="177"/>
      <c r="C23" s="181" t="s">
        <v>77</v>
      </c>
      <c r="D23" s="182"/>
      <c r="E23" s="183"/>
      <c r="F23" s="56">
        <v>10</v>
      </c>
      <c r="G23" s="45">
        <v>9</v>
      </c>
      <c r="H23" s="92"/>
      <c r="I23" s="96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J23" s="103">
        <f t="shared" si="2"/>
        <v>0</v>
      </c>
      <c r="AK23" s="105">
        <f t="shared" si="0"/>
        <v>0</v>
      </c>
      <c r="AL23" s="1">
        <f t="shared" si="1"/>
        <v>1</v>
      </c>
    </row>
    <row r="24" spans="1:38" ht="36.75" customHeight="1">
      <c r="A24" s="160" t="s">
        <v>134</v>
      </c>
      <c r="B24" s="175" t="s">
        <v>78</v>
      </c>
      <c r="C24" s="184" t="s">
        <v>100</v>
      </c>
      <c r="D24" s="185"/>
      <c r="E24" s="186"/>
      <c r="F24" s="56">
        <v>4</v>
      </c>
      <c r="G24" s="42">
        <v>1</v>
      </c>
      <c r="H24" s="86"/>
      <c r="I24" s="94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/>
      <c r="AJ24" s="102">
        <f t="shared" si="2"/>
        <v>1</v>
      </c>
      <c r="AK24" s="105">
        <f t="shared" si="0"/>
        <v>1</v>
      </c>
      <c r="AL24" s="1">
        <f t="shared" si="1"/>
        <v>1</v>
      </c>
    </row>
    <row r="25" spans="1:38" ht="36.75" customHeight="1">
      <c r="A25" s="161"/>
      <c r="B25" s="176"/>
      <c r="C25" s="157" t="s">
        <v>104</v>
      </c>
      <c r="D25" s="158"/>
      <c r="E25" s="159"/>
      <c r="F25" s="56">
        <v>6</v>
      </c>
      <c r="G25" s="44">
        <v>1</v>
      </c>
      <c r="H25" s="90"/>
      <c r="I25" s="95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  <c r="AJ25" s="104">
        <f t="shared" si="2"/>
        <v>1</v>
      </c>
      <c r="AK25" s="105">
        <f t="shared" si="0"/>
        <v>1</v>
      </c>
      <c r="AL25" s="1">
        <f t="shared" si="1"/>
        <v>1</v>
      </c>
    </row>
    <row r="26" spans="1:38" ht="36.75" customHeight="1">
      <c r="A26" s="161"/>
      <c r="B26" s="176"/>
      <c r="C26" s="157" t="s">
        <v>123</v>
      </c>
      <c r="D26" s="158"/>
      <c r="E26" s="159"/>
      <c r="F26" s="56">
        <v>8</v>
      </c>
      <c r="G26" s="44">
        <v>9</v>
      </c>
      <c r="H26" s="90"/>
      <c r="I26" s="95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  <c r="AJ26" s="104">
        <f t="shared" si="2"/>
        <v>0</v>
      </c>
      <c r="AK26" s="105">
        <f t="shared" si="0"/>
        <v>0</v>
      </c>
      <c r="AL26" s="1">
        <f t="shared" si="1"/>
        <v>1</v>
      </c>
    </row>
    <row r="27" spans="1:38" ht="36.75" customHeight="1">
      <c r="A27" s="161"/>
      <c r="B27" s="176"/>
      <c r="C27" s="178" t="s">
        <v>121</v>
      </c>
      <c r="D27" s="179"/>
      <c r="E27" s="180"/>
      <c r="F27" s="56">
        <v>9</v>
      </c>
      <c r="G27" s="44">
        <v>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/>
      <c r="AJ27" s="104">
        <f t="shared" si="2"/>
        <v>0</v>
      </c>
      <c r="AK27" s="105">
        <f t="shared" si="0"/>
        <v>0</v>
      </c>
      <c r="AL27" s="1">
        <f t="shared" si="1"/>
        <v>1</v>
      </c>
    </row>
    <row r="28" spans="1:38" ht="36.75" customHeight="1" thickBot="1">
      <c r="A28" s="162"/>
      <c r="B28" s="177"/>
      <c r="C28" s="187" t="s">
        <v>124</v>
      </c>
      <c r="D28" s="188"/>
      <c r="E28" s="189"/>
      <c r="F28" s="56">
        <v>10</v>
      </c>
      <c r="G28" s="43">
        <v>1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9"/>
      <c r="AJ28" s="103">
        <f t="shared" si="2"/>
        <v>1</v>
      </c>
      <c r="AK28" s="105">
        <f t="shared" si="0"/>
        <v>1</v>
      </c>
      <c r="AL28" s="1">
        <f t="shared" si="1"/>
        <v>1</v>
      </c>
    </row>
    <row r="29" spans="1:38" ht="30.75" customHeight="1">
      <c r="A29" s="216" t="s">
        <v>84</v>
      </c>
      <c r="B29" s="217"/>
      <c r="C29" s="198" t="s">
        <v>113</v>
      </c>
      <c r="D29" s="199"/>
      <c r="E29" s="200"/>
      <c r="F29" s="56" t="s">
        <v>96</v>
      </c>
      <c r="G29" s="42">
        <v>1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7"/>
      <c r="AJ29" s="102">
        <f t="shared" si="2"/>
        <v>1</v>
      </c>
      <c r="AK29" s="105">
        <f t="shared" si="0"/>
        <v>1</v>
      </c>
      <c r="AL29" s="1">
        <f t="shared" si="1"/>
        <v>1</v>
      </c>
    </row>
    <row r="30" spans="1:38" ht="30.75" customHeight="1">
      <c r="A30" s="218"/>
      <c r="B30" s="219"/>
      <c r="C30" s="201" t="s">
        <v>80</v>
      </c>
      <c r="D30" s="202"/>
      <c r="E30" s="203"/>
      <c r="F30" s="56" t="s">
        <v>97</v>
      </c>
      <c r="G30" s="44">
        <v>9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/>
      <c r="AJ30" s="104">
        <f t="shared" si="2"/>
        <v>0</v>
      </c>
      <c r="AK30" s="105">
        <f t="shared" si="0"/>
        <v>0</v>
      </c>
      <c r="AL30" s="1">
        <f t="shared" si="1"/>
        <v>1</v>
      </c>
    </row>
    <row r="31" spans="1:38" ht="30.75" customHeight="1">
      <c r="A31" s="218"/>
      <c r="B31" s="219"/>
      <c r="C31" s="201" t="s">
        <v>81</v>
      </c>
      <c r="D31" s="202"/>
      <c r="E31" s="203"/>
      <c r="F31" s="56" t="s">
        <v>98</v>
      </c>
      <c r="G31" s="44">
        <v>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/>
      <c r="AJ31" s="104">
        <f t="shared" si="2"/>
        <v>0</v>
      </c>
      <c r="AK31" s="105">
        <f t="shared" si="0"/>
        <v>0</v>
      </c>
      <c r="AL31" s="1">
        <f t="shared" si="1"/>
        <v>1</v>
      </c>
    </row>
    <row r="32" spans="1:38" ht="30.75" customHeight="1">
      <c r="A32" s="218"/>
      <c r="B32" s="219"/>
      <c r="C32" s="201" t="s">
        <v>82</v>
      </c>
      <c r="D32" s="202"/>
      <c r="E32" s="203"/>
      <c r="F32" s="56" t="s">
        <v>99</v>
      </c>
      <c r="G32" s="44">
        <v>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J32" s="104">
        <f t="shared" si="2"/>
        <v>1</v>
      </c>
      <c r="AK32" s="105">
        <f t="shared" si="0"/>
        <v>1</v>
      </c>
      <c r="AL32" s="1">
        <f t="shared" si="1"/>
        <v>1</v>
      </c>
    </row>
    <row r="33" spans="1:38" ht="30.75" customHeight="1" thickBot="1">
      <c r="A33" s="220"/>
      <c r="B33" s="221"/>
      <c r="C33" s="204" t="s">
        <v>83</v>
      </c>
      <c r="D33" s="205"/>
      <c r="E33" s="206"/>
      <c r="F33" s="56" t="s">
        <v>93</v>
      </c>
      <c r="G33" s="43">
        <v>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9"/>
      <c r="AJ33" s="103">
        <f t="shared" si="2"/>
        <v>1</v>
      </c>
      <c r="AK33" s="106">
        <f t="shared" si="0"/>
        <v>1</v>
      </c>
      <c r="AL33" s="1">
        <f t="shared" si="1"/>
        <v>1</v>
      </c>
    </row>
    <row r="34" spans="1:37" ht="9" customHeight="1" thickBot="1">
      <c r="A34" s="222"/>
      <c r="B34" s="223"/>
      <c r="C34" s="223"/>
      <c r="D34" s="223"/>
      <c r="E34" s="223"/>
      <c r="F34" s="5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K34" s="101"/>
    </row>
    <row r="35" spans="1:37" ht="27.75" customHeight="1">
      <c r="A35" s="46"/>
      <c r="B35" s="47"/>
      <c r="C35" s="207" t="s">
        <v>106</v>
      </c>
      <c r="D35" s="207"/>
      <c r="E35" s="48" t="s">
        <v>90</v>
      </c>
      <c r="G35" s="57">
        <f aca="true" t="shared" si="3" ref="G35:AH35">COUNTIF(G4:G33,1)</f>
        <v>15</v>
      </c>
      <c r="H35" s="58">
        <f t="shared" si="3"/>
        <v>0</v>
      </c>
      <c r="I35" s="58">
        <f t="shared" si="3"/>
        <v>0</v>
      </c>
      <c r="J35" s="58">
        <f t="shared" si="3"/>
        <v>0</v>
      </c>
      <c r="K35" s="58">
        <f t="shared" si="3"/>
        <v>0</v>
      </c>
      <c r="L35" s="58">
        <f t="shared" si="3"/>
        <v>0</v>
      </c>
      <c r="M35" s="58">
        <f t="shared" si="3"/>
        <v>0</v>
      </c>
      <c r="N35" s="58">
        <f t="shared" si="3"/>
        <v>0</v>
      </c>
      <c r="O35" s="58">
        <f t="shared" si="3"/>
        <v>0</v>
      </c>
      <c r="P35" s="58">
        <f t="shared" si="3"/>
        <v>0</v>
      </c>
      <c r="Q35" s="58">
        <f t="shared" si="3"/>
        <v>0</v>
      </c>
      <c r="R35" s="58">
        <f t="shared" si="3"/>
        <v>0</v>
      </c>
      <c r="S35" s="58">
        <f t="shared" si="3"/>
        <v>0</v>
      </c>
      <c r="T35" s="58">
        <f t="shared" si="3"/>
        <v>0</v>
      </c>
      <c r="U35" s="58">
        <f t="shared" si="3"/>
        <v>0</v>
      </c>
      <c r="V35" s="58">
        <f t="shared" si="3"/>
        <v>0</v>
      </c>
      <c r="W35" s="58">
        <f t="shared" si="3"/>
        <v>0</v>
      </c>
      <c r="X35" s="58">
        <f t="shared" si="3"/>
        <v>0</v>
      </c>
      <c r="Y35" s="58">
        <f t="shared" si="3"/>
        <v>0</v>
      </c>
      <c r="Z35" s="58">
        <f t="shared" si="3"/>
        <v>0</v>
      </c>
      <c r="AA35" s="58">
        <f t="shared" si="3"/>
        <v>0</v>
      </c>
      <c r="AB35" s="58">
        <f t="shared" si="3"/>
        <v>0</v>
      </c>
      <c r="AC35" s="58">
        <f t="shared" si="3"/>
        <v>0</v>
      </c>
      <c r="AD35" s="58">
        <f t="shared" si="3"/>
        <v>0</v>
      </c>
      <c r="AE35" s="58">
        <f t="shared" si="3"/>
        <v>0</v>
      </c>
      <c r="AF35" s="58">
        <f t="shared" si="3"/>
        <v>0</v>
      </c>
      <c r="AG35" s="58">
        <f t="shared" si="3"/>
        <v>0</v>
      </c>
      <c r="AH35" s="59">
        <f t="shared" si="3"/>
        <v>0</v>
      </c>
      <c r="AJ35" s="110" t="s">
        <v>112</v>
      </c>
      <c r="AK35" s="100">
        <f>SUM(G35:AH35)</f>
        <v>15</v>
      </c>
    </row>
    <row r="36" spans="1:37" ht="27.75" customHeight="1" thickBot="1">
      <c r="A36" s="49"/>
      <c r="B36" s="50"/>
      <c r="C36" s="208"/>
      <c r="D36" s="208"/>
      <c r="E36" s="51" t="s">
        <v>91</v>
      </c>
      <c r="G36" s="61">
        <f aca="true" t="shared" si="4" ref="G36:AH36">COUNTA(G4:G33)</f>
        <v>30</v>
      </c>
      <c r="H36" s="62">
        <f t="shared" si="4"/>
        <v>0</v>
      </c>
      <c r="I36" s="62">
        <f t="shared" si="4"/>
        <v>0</v>
      </c>
      <c r="J36" s="62">
        <f t="shared" si="4"/>
        <v>0</v>
      </c>
      <c r="K36" s="62">
        <f t="shared" si="4"/>
        <v>0</v>
      </c>
      <c r="L36" s="62">
        <f t="shared" si="4"/>
        <v>0</v>
      </c>
      <c r="M36" s="62">
        <f t="shared" si="4"/>
        <v>0</v>
      </c>
      <c r="N36" s="62">
        <f t="shared" si="4"/>
        <v>0</v>
      </c>
      <c r="O36" s="62">
        <f t="shared" si="4"/>
        <v>0</v>
      </c>
      <c r="P36" s="62">
        <f t="shared" si="4"/>
        <v>0</v>
      </c>
      <c r="Q36" s="62">
        <f t="shared" si="4"/>
        <v>0</v>
      </c>
      <c r="R36" s="62">
        <f t="shared" si="4"/>
        <v>0</v>
      </c>
      <c r="S36" s="62">
        <f t="shared" si="4"/>
        <v>0</v>
      </c>
      <c r="T36" s="62">
        <f t="shared" si="4"/>
        <v>0</v>
      </c>
      <c r="U36" s="62">
        <f t="shared" si="4"/>
        <v>0</v>
      </c>
      <c r="V36" s="62">
        <f t="shared" si="4"/>
        <v>0</v>
      </c>
      <c r="W36" s="62">
        <f t="shared" si="4"/>
        <v>0</v>
      </c>
      <c r="X36" s="62">
        <f t="shared" si="4"/>
        <v>0</v>
      </c>
      <c r="Y36" s="62">
        <f t="shared" si="4"/>
        <v>0</v>
      </c>
      <c r="Z36" s="62">
        <f t="shared" si="4"/>
        <v>0</v>
      </c>
      <c r="AA36" s="62">
        <f t="shared" si="4"/>
        <v>0</v>
      </c>
      <c r="AB36" s="62">
        <f t="shared" si="4"/>
        <v>0</v>
      </c>
      <c r="AC36" s="62">
        <f t="shared" si="4"/>
        <v>0</v>
      </c>
      <c r="AD36" s="62">
        <f t="shared" si="4"/>
        <v>0</v>
      </c>
      <c r="AE36" s="62">
        <f t="shared" si="4"/>
        <v>0</v>
      </c>
      <c r="AF36" s="62">
        <f t="shared" si="4"/>
        <v>0</v>
      </c>
      <c r="AG36" s="62">
        <f t="shared" si="4"/>
        <v>0</v>
      </c>
      <c r="AH36" s="63">
        <f t="shared" si="4"/>
        <v>0</v>
      </c>
      <c r="AJ36" s="111" t="s">
        <v>91</v>
      </c>
      <c r="AK36" s="106">
        <f>SUM(G36:AH36)</f>
        <v>30</v>
      </c>
    </row>
    <row r="37" spans="1:37" ht="27.75" customHeight="1" thickBot="1">
      <c r="A37" s="52"/>
      <c r="B37" s="53"/>
      <c r="C37" s="209"/>
      <c r="D37" s="209"/>
      <c r="E37" s="60" t="s">
        <v>92</v>
      </c>
      <c r="G37" s="64">
        <f>_xlfn.IFERROR(G35/G36,"-")</f>
        <v>0.5</v>
      </c>
      <c r="H37" s="65" t="str">
        <f aca="true" t="shared" si="5" ref="H37:AH37">_xlfn.IFERROR(H35/H36,"-")</f>
        <v>-</v>
      </c>
      <c r="I37" s="65" t="str">
        <f t="shared" si="5"/>
        <v>-</v>
      </c>
      <c r="J37" s="65" t="str">
        <f t="shared" si="5"/>
        <v>-</v>
      </c>
      <c r="K37" s="65" t="str">
        <f t="shared" si="5"/>
        <v>-</v>
      </c>
      <c r="L37" s="65" t="str">
        <f t="shared" si="5"/>
        <v>-</v>
      </c>
      <c r="M37" s="65" t="str">
        <f t="shared" si="5"/>
        <v>-</v>
      </c>
      <c r="N37" s="65" t="str">
        <f t="shared" si="5"/>
        <v>-</v>
      </c>
      <c r="O37" s="65" t="str">
        <f t="shared" si="5"/>
        <v>-</v>
      </c>
      <c r="P37" s="65" t="str">
        <f t="shared" si="5"/>
        <v>-</v>
      </c>
      <c r="Q37" s="65" t="str">
        <f t="shared" si="5"/>
        <v>-</v>
      </c>
      <c r="R37" s="65" t="str">
        <f t="shared" si="5"/>
        <v>-</v>
      </c>
      <c r="S37" s="65" t="str">
        <f t="shared" si="5"/>
        <v>-</v>
      </c>
      <c r="T37" s="65" t="str">
        <f t="shared" si="5"/>
        <v>-</v>
      </c>
      <c r="U37" s="65" t="str">
        <f t="shared" si="5"/>
        <v>-</v>
      </c>
      <c r="V37" s="65" t="str">
        <f t="shared" si="5"/>
        <v>-</v>
      </c>
      <c r="W37" s="65" t="str">
        <f t="shared" si="5"/>
        <v>-</v>
      </c>
      <c r="X37" s="65" t="str">
        <f t="shared" si="5"/>
        <v>-</v>
      </c>
      <c r="Y37" s="65" t="str">
        <f t="shared" si="5"/>
        <v>-</v>
      </c>
      <c r="Z37" s="65" t="str">
        <f t="shared" si="5"/>
        <v>-</v>
      </c>
      <c r="AA37" s="65" t="str">
        <f t="shared" si="5"/>
        <v>-</v>
      </c>
      <c r="AB37" s="65" t="str">
        <f t="shared" si="5"/>
        <v>-</v>
      </c>
      <c r="AC37" s="65" t="str">
        <f t="shared" si="5"/>
        <v>-</v>
      </c>
      <c r="AD37" s="65" t="str">
        <f t="shared" si="5"/>
        <v>-</v>
      </c>
      <c r="AE37" s="65" t="str">
        <f t="shared" si="5"/>
        <v>-</v>
      </c>
      <c r="AF37" s="65" t="str">
        <f t="shared" si="5"/>
        <v>-</v>
      </c>
      <c r="AG37" s="65" t="str">
        <f t="shared" si="5"/>
        <v>-</v>
      </c>
      <c r="AH37" s="66" t="str">
        <f t="shared" si="5"/>
        <v>-</v>
      </c>
      <c r="AK37" s="112">
        <f>AK35/AK36</f>
        <v>0.5</v>
      </c>
    </row>
    <row r="38" ht="9.75" customHeight="1" thickBot="1">
      <c r="AK38" s="101"/>
    </row>
    <row r="39" spans="1:38" ht="21.75" customHeight="1">
      <c r="A39" s="210" t="s">
        <v>125</v>
      </c>
      <c r="B39" s="211"/>
      <c r="C39" s="211"/>
      <c r="D39" s="211"/>
      <c r="E39" s="212"/>
      <c r="F39" s="56">
        <v>1</v>
      </c>
      <c r="G39" s="67">
        <f aca="true" t="shared" si="6" ref="G39:G48">_xlfn.IFERROR(_xlfn.COUNTIFS(G$4:G$33,1,$F$4:$F$33,$F39)/((_xlfn.COUNTIFS(G$4:G$33,1,$F$4:$F$33,$F39)+(_xlfn.COUNTIFS(G$4:G$33,9,$F$4:$F$33,$F39)))),"-")</f>
        <v>0.75</v>
      </c>
      <c r="H39" s="68" t="str">
        <f aca="true" t="shared" si="7" ref="H39:AH48">_xlfn.IFERROR(_xlfn.COUNTIFS(H$4:H$33,1,$F$4:$F$33,$F39)/((_xlfn.COUNTIFS(H$4:H$33,1,$F$4:$F$33,$F39)+(_xlfn.COUNTIFS(H$4:H$33,9,$F$4:$F$33,$F39)))),"-")</f>
        <v>-</v>
      </c>
      <c r="I39" s="68" t="str">
        <f t="shared" si="7"/>
        <v>-</v>
      </c>
      <c r="J39" s="68" t="str">
        <f t="shared" si="7"/>
        <v>-</v>
      </c>
      <c r="K39" s="68" t="str">
        <f t="shared" si="7"/>
        <v>-</v>
      </c>
      <c r="L39" s="68" t="str">
        <f t="shared" si="7"/>
        <v>-</v>
      </c>
      <c r="M39" s="68" t="str">
        <f t="shared" si="7"/>
        <v>-</v>
      </c>
      <c r="N39" s="68" t="str">
        <f t="shared" si="7"/>
        <v>-</v>
      </c>
      <c r="O39" s="68" t="str">
        <f t="shared" si="7"/>
        <v>-</v>
      </c>
      <c r="P39" s="68" t="str">
        <f t="shared" si="7"/>
        <v>-</v>
      </c>
      <c r="Q39" s="68" t="str">
        <f t="shared" si="7"/>
        <v>-</v>
      </c>
      <c r="R39" s="68" t="str">
        <f t="shared" si="7"/>
        <v>-</v>
      </c>
      <c r="S39" s="68" t="str">
        <f t="shared" si="7"/>
        <v>-</v>
      </c>
      <c r="T39" s="68" t="str">
        <f t="shared" si="7"/>
        <v>-</v>
      </c>
      <c r="U39" s="68" t="str">
        <f t="shared" si="7"/>
        <v>-</v>
      </c>
      <c r="V39" s="68" t="str">
        <f t="shared" si="7"/>
        <v>-</v>
      </c>
      <c r="W39" s="68" t="str">
        <f t="shared" si="7"/>
        <v>-</v>
      </c>
      <c r="X39" s="68" t="str">
        <f t="shared" si="7"/>
        <v>-</v>
      </c>
      <c r="Y39" s="68" t="str">
        <f t="shared" si="7"/>
        <v>-</v>
      </c>
      <c r="Z39" s="68" t="str">
        <f t="shared" si="7"/>
        <v>-</v>
      </c>
      <c r="AA39" s="68" t="str">
        <f t="shared" si="7"/>
        <v>-</v>
      </c>
      <c r="AB39" s="68" t="str">
        <f t="shared" si="7"/>
        <v>-</v>
      </c>
      <c r="AC39" s="68" t="str">
        <f t="shared" si="7"/>
        <v>-</v>
      </c>
      <c r="AD39" s="68" t="str">
        <f t="shared" si="7"/>
        <v>-</v>
      </c>
      <c r="AE39" s="68" t="str">
        <f t="shared" si="7"/>
        <v>-</v>
      </c>
      <c r="AF39" s="68" t="str">
        <f t="shared" si="7"/>
        <v>-</v>
      </c>
      <c r="AG39" s="68" t="str">
        <f t="shared" si="7"/>
        <v>-</v>
      </c>
      <c r="AH39" s="69" t="str">
        <f t="shared" si="7"/>
        <v>-</v>
      </c>
      <c r="AJ39" s="113">
        <f>AK39/AL39</f>
        <v>0.75</v>
      </c>
      <c r="AK39" s="1">
        <f>_xlfn.SUMIFS($AK$4:$AK$33,$F$4:$F$33,$F39)</f>
        <v>3</v>
      </c>
      <c r="AL39" s="1">
        <f>_xlfn.SUMIFS($AL$4:$AL$33,$F$4:$F$33,$F39)</f>
        <v>4</v>
      </c>
    </row>
    <row r="40" spans="1:38" ht="21.75" customHeight="1">
      <c r="A40" s="213" t="s">
        <v>6</v>
      </c>
      <c r="B40" s="214"/>
      <c r="C40" s="214"/>
      <c r="D40" s="214"/>
      <c r="E40" s="215"/>
      <c r="F40" s="56">
        <v>2</v>
      </c>
      <c r="G40" s="70">
        <f t="shared" si="6"/>
        <v>0.6666666666666666</v>
      </c>
      <c r="H40" s="71" t="str">
        <f aca="true" t="shared" si="8" ref="H40:V40">_xlfn.IFERROR(_xlfn.COUNTIFS(H$4:H$33,1,$F$4:$F$33,$F40)/((_xlfn.COUNTIFS(H$4:H$33,1,$F$4:$F$33,$F40)+(_xlfn.COUNTIFS(H$4:H$33,9,$F$4:$F$33,$F40)))),"-")</f>
        <v>-</v>
      </c>
      <c r="I40" s="71" t="str">
        <f t="shared" si="8"/>
        <v>-</v>
      </c>
      <c r="J40" s="71" t="str">
        <f t="shared" si="8"/>
        <v>-</v>
      </c>
      <c r="K40" s="71" t="str">
        <f t="shared" si="8"/>
        <v>-</v>
      </c>
      <c r="L40" s="71" t="str">
        <f t="shared" si="8"/>
        <v>-</v>
      </c>
      <c r="M40" s="71" t="str">
        <f t="shared" si="8"/>
        <v>-</v>
      </c>
      <c r="N40" s="71" t="str">
        <f t="shared" si="8"/>
        <v>-</v>
      </c>
      <c r="O40" s="71" t="str">
        <f t="shared" si="8"/>
        <v>-</v>
      </c>
      <c r="P40" s="71" t="str">
        <f t="shared" si="8"/>
        <v>-</v>
      </c>
      <c r="Q40" s="71" t="str">
        <f t="shared" si="8"/>
        <v>-</v>
      </c>
      <c r="R40" s="71" t="str">
        <f t="shared" si="8"/>
        <v>-</v>
      </c>
      <c r="S40" s="71" t="str">
        <f t="shared" si="8"/>
        <v>-</v>
      </c>
      <c r="T40" s="71" t="str">
        <f t="shared" si="8"/>
        <v>-</v>
      </c>
      <c r="U40" s="71" t="str">
        <f t="shared" si="8"/>
        <v>-</v>
      </c>
      <c r="V40" s="71" t="str">
        <f t="shared" si="8"/>
        <v>-</v>
      </c>
      <c r="W40" s="71" t="str">
        <f t="shared" si="7"/>
        <v>-</v>
      </c>
      <c r="X40" s="71" t="str">
        <f t="shared" si="7"/>
        <v>-</v>
      </c>
      <c r="Y40" s="71" t="str">
        <f t="shared" si="7"/>
        <v>-</v>
      </c>
      <c r="Z40" s="71" t="str">
        <f t="shared" si="7"/>
        <v>-</v>
      </c>
      <c r="AA40" s="71" t="str">
        <f t="shared" si="7"/>
        <v>-</v>
      </c>
      <c r="AB40" s="71" t="str">
        <f t="shared" si="7"/>
        <v>-</v>
      </c>
      <c r="AC40" s="71" t="str">
        <f t="shared" si="7"/>
        <v>-</v>
      </c>
      <c r="AD40" s="71" t="str">
        <f t="shared" si="7"/>
        <v>-</v>
      </c>
      <c r="AE40" s="71" t="str">
        <f t="shared" si="7"/>
        <v>-</v>
      </c>
      <c r="AF40" s="71" t="str">
        <f t="shared" si="7"/>
        <v>-</v>
      </c>
      <c r="AG40" s="71" t="str">
        <f t="shared" si="7"/>
        <v>-</v>
      </c>
      <c r="AH40" s="72" t="str">
        <f t="shared" si="7"/>
        <v>-</v>
      </c>
      <c r="AJ40" s="114">
        <f aca="true" t="shared" si="9" ref="AJ40:AJ48">AK40/AL40</f>
        <v>0.6666666666666666</v>
      </c>
      <c r="AK40" s="1">
        <f aca="true" t="shared" si="10" ref="AK40:AK48">_xlfn.SUMIFS($AK$4:$AK$33,$F$4:$F$33,$F40)</f>
        <v>4</v>
      </c>
      <c r="AL40" s="1">
        <f aca="true" t="shared" si="11" ref="AL40:AL48">_xlfn.SUMIFS($AL$4:$AL$33,$F$4:$F$33,$F40)</f>
        <v>6</v>
      </c>
    </row>
    <row r="41" spans="1:38" ht="21.75" customHeight="1">
      <c r="A41" s="213" t="s">
        <v>94</v>
      </c>
      <c r="B41" s="214"/>
      <c r="C41" s="214"/>
      <c r="D41" s="214"/>
      <c r="E41" s="215"/>
      <c r="F41" s="56">
        <v>3</v>
      </c>
      <c r="G41" s="70">
        <f t="shared" si="6"/>
        <v>1</v>
      </c>
      <c r="H41" s="71" t="str">
        <f t="shared" si="7"/>
        <v>-</v>
      </c>
      <c r="I41" s="71" t="str">
        <f t="shared" si="7"/>
        <v>-</v>
      </c>
      <c r="J41" s="71" t="str">
        <f t="shared" si="7"/>
        <v>-</v>
      </c>
      <c r="K41" s="71" t="str">
        <f t="shared" si="7"/>
        <v>-</v>
      </c>
      <c r="L41" s="71" t="str">
        <f t="shared" si="7"/>
        <v>-</v>
      </c>
      <c r="M41" s="71" t="str">
        <f t="shared" si="7"/>
        <v>-</v>
      </c>
      <c r="N41" s="71" t="str">
        <f t="shared" si="7"/>
        <v>-</v>
      </c>
      <c r="O41" s="71" t="str">
        <f t="shared" si="7"/>
        <v>-</v>
      </c>
      <c r="P41" s="71" t="str">
        <f t="shared" si="7"/>
        <v>-</v>
      </c>
      <c r="Q41" s="71" t="str">
        <f t="shared" si="7"/>
        <v>-</v>
      </c>
      <c r="R41" s="71" t="str">
        <f t="shared" si="7"/>
        <v>-</v>
      </c>
      <c r="S41" s="71" t="str">
        <f t="shared" si="7"/>
        <v>-</v>
      </c>
      <c r="T41" s="71" t="str">
        <f t="shared" si="7"/>
        <v>-</v>
      </c>
      <c r="U41" s="71" t="str">
        <f t="shared" si="7"/>
        <v>-</v>
      </c>
      <c r="V41" s="71" t="str">
        <f t="shared" si="7"/>
        <v>-</v>
      </c>
      <c r="W41" s="71" t="str">
        <f t="shared" si="7"/>
        <v>-</v>
      </c>
      <c r="X41" s="71" t="str">
        <f t="shared" si="7"/>
        <v>-</v>
      </c>
      <c r="Y41" s="71" t="str">
        <f t="shared" si="7"/>
        <v>-</v>
      </c>
      <c r="Z41" s="71" t="str">
        <f t="shared" si="7"/>
        <v>-</v>
      </c>
      <c r="AA41" s="71" t="str">
        <f t="shared" si="7"/>
        <v>-</v>
      </c>
      <c r="AB41" s="71" t="str">
        <f t="shared" si="7"/>
        <v>-</v>
      </c>
      <c r="AC41" s="71" t="str">
        <f t="shared" si="7"/>
        <v>-</v>
      </c>
      <c r="AD41" s="71" t="str">
        <f t="shared" si="7"/>
        <v>-</v>
      </c>
      <c r="AE41" s="71" t="str">
        <f t="shared" si="7"/>
        <v>-</v>
      </c>
      <c r="AF41" s="71" t="str">
        <f t="shared" si="7"/>
        <v>-</v>
      </c>
      <c r="AG41" s="71" t="str">
        <f t="shared" si="7"/>
        <v>-</v>
      </c>
      <c r="AH41" s="72" t="str">
        <f t="shared" si="7"/>
        <v>-</v>
      </c>
      <c r="AJ41" s="114">
        <f t="shared" si="9"/>
        <v>1</v>
      </c>
      <c r="AK41" s="1">
        <f t="shared" si="10"/>
        <v>1</v>
      </c>
      <c r="AL41" s="1">
        <f t="shared" si="11"/>
        <v>1</v>
      </c>
    </row>
    <row r="42" spans="1:38" ht="21.75" customHeight="1">
      <c r="A42" s="213" t="s">
        <v>126</v>
      </c>
      <c r="B42" s="214"/>
      <c r="C42" s="214"/>
      <c r="D42" s="214"/>
      <c r="E42" s="215"/>
      <c r="F42" s="56">
        <v>4</v>
      </c>
      <c r="G42" s="70">
        <f t="shared" si="6"/>
        <v>0.5</v>
      </c>
      <c r="H42" s="71" t="str">
        <f t="shared" si="7"/>
        <v>-</v>
      </c>
      <c r="I42" s="71" t="str">
        <f t="shared" si="7"/>
        <v>-</v>
      </c>
      <c r="J42" s="71" t="str">
        <f t="shared" si="7"/>
        <v>-</v>
      </c>
      <c r="K42" s="71" t="str">
        <f t="shared" si="7"/>
        <v>-</v>
      </c>
      <c r="L42" s="71" t="str">
        <f t="shared" si="7"/>
        <v>-</v>
      </c>
      <c r="M42" s="71" t="str">
        <f t="shared" si="7"/>
        <v>-</v>
      </c>
      <c r="N42" s="71" t="str">
        <f t="shared" si="7"/>
        <v>-</v>
      </c>
      <c r="O42" s="71" t="str">
        <f t="shared" si="7"/>
        <v>-</v>
      </c>
      <c r="P42" s="71" t="str">
        <f t="shared" si="7"/>
        <v>-</v>
      </c>
      <c r="Q42" s="71" t="str">
        <f t="shared" si="7"/>
        <v>-</v>
      </c>
      <c r="R42" s="71" t="str">
        <f t="shared" si="7"/>
        <v>-</v>
      </c>
      <c r="S42" s="71" t="str">
        <f t="shared" si="7"/>
        <v>-</v>
      </c>
      <c r="T42" s="71" t="str">
        <f t="shared" si="7"/>
        <v>-</v>
      </c>
      <c r="U42" s="71" t="str">
        <f t="shared" si="7"/>
        <v>-</v>
      </c>
      <c r="V42" s="71" t="str">
        <f t="shared" si="7"/>
        <v>-</v>
      </c>
      <c r="W42" s="71" t="str">
        <f t="shared" si="7"/>
        <v>-</v>
      </c>
      <c r="X42" s="71" t="str">
        <f t="shared" si="7"/>
        <v>-</v>
      </c>
      <c r="Y42" s="71" t="str">
        <f t="shared" si="7"/>
        <v>-</v>
      </c>
      <c r="Z42" s="71" t="str">
        <f t="shared" si="7"/>
        <v>-</v>
      </c>
      <c r="AA42" s="71" t="str">
        <f t="shared" si="7"/>
        <v>-</v>
      </c>
      <c r="AB42" s="71" t="str">
        <f t="shared" si="7"/>
        <v>-</v>
      </c>
      <c r="AC42" s="71" t="str">
        <f t="shared" si="7"/>
        <v>-</v>
      </c>
      <c r="AD42" s="71" t="str">
        <f t="shared" si="7"/>
        <v>-</v>
      </c>
      <c r="AE42" s="71" t="str">
        <f t="shared" si="7"/>
        <v>-</v>
      </c>
      <c r="AF42" s="71" t="str">
        <f t="shared" si="7"/>
        <v>-</v>
      </c>
      <c r="AG42" s="71" t="str">
        <f t="shared" si="7"/>
        <v>-</v>
      </c>
      <c r="AH42" s="72" t="str">
        <f t="shared" si="7"/>
        <v>-</v>
      </c>
      <c r="AJ42" s="114">
        <f t="shared" si="9"/>
        <v>0.5</v>
      </c>
      <c r="AK42" s="1">
        <f t="shared" si="10"/>
        <v>2</v>
      </c>
      <c r="AL42" s="1">
        <f t="shared" si="11"/>
        <v>4</v>
      </c>
    </row>
    <row r="43" spans="1:38" ht="21.75" customHeight="1">
      <c r="A43" s="213" t="s">
        <v>67</v>
      </c>
      <c r="B43" s="214"/>
      <c r="C43" s="214"/>
      <c r="D43" s="214"/>
      <c r="E43" s="215"/>
      <c r="F43" s="56">
        <v>5</v>
      </c>
      <c r="G43" s="70">
        <f t="shared" si="6"/>
        <v>0</v>
      </c>
      <c r="H43" s="71" t="str">
        <f t="shared" si="7"/>
        <v>-</v>
      </c>
      <c r="I43" s="71" t="str">
        <f t="shared" si="7"/>
        <v>-</v>
      </c>
      <c r="J43" s="71" t="str">
        <f t="shared" si="7"/>
        <v>-</v>
      </c>
      <c r="K43" s="71" t="str">
        <f t="shared" si="7"/>
        <v>-</v>
      </c>
      <c r="L43" s="71" t="str">
        <f t="shared" si="7"/>
        <v>-</v>
      </c>
      <c r="M43" s="71" t="str">
        <f t="shared" si="7"/>
        <v>-</v>
      </c>
      <c r="N43" s="71" t="str">
        <f t="shared" si="7"/>
        <v>-</v>
      </c>
      <c r="O43" s="71" t="str">
        <f t="shared" si="7"/>
        <v>-</v>
      </c>
      <c r="P43" s="71" t="str">
        <f t="shared" si="7"/>
        <v>-</v>
      </c>
      <c r="Q43" s="71" t="str">
        <f t="shared" si="7"/>
        <v>-</v>
      </c>
      <c r="R43" s="71" t="str">
        <f t="shared" si="7"/>
        <v>-</v>
      </c>
      <c r="S43" s="71" t="str">
        <f t="shared" si="7"/>
        <v>-</v>
      </c>
      <c r="T43" s="71" t="str">
        <f t="shared" si="7"/>
        <v>-</v>
      </c>
      <c r="U43" s="71" t="str">
        <f t="shared" si="7"/>
        <v>-</v>
      </c>
      <c r="V43" s="71" t="str">
        <f t="shared" si="7"/>
        <v>-</v>
      </c>
      <c r="W43" s="71" t="str">
        <f t="shared" si="7"/>
        <v>-</v>
      </c>
      <c r="X43" s="71" t="str">
        <f t="shared" si="7"/>
        <v>-</v>
      </c>
      <c r="Y43" s="71" t="str">
        <f t="shared" si="7"/>
        <v>-</v>
      </c>
      <c r="Z43" s="71" t="str">
        <f t="shared" si="7"/>
        <v>-</v>
      </c>
      <c r="AA43" s="71" t="str">
        <f t="shared" si="7"/>
        <v>-</v>
      </c>
      <c r="AB43" s="71" t="str">
        <f t="shared" si="7"/>
        <v>-</v>
      </c>
      <c r="AC43" s="71" t="str">
        <f t="shared" si="7"/>
        <v>-</v>
      </c>
      <c r="AD43" s="71" t="str">
        <f t="shared" si="7"/>
        <v>-</v>
      </c>
      <c r="AE43" s="71" t="str">
        <f t="shared" si="7"/>
        <v>-</v>
      </c>
      <c r="AF43" s="71" t="str">
        <f t="shared" si="7"/>
        <v>-</v>
      </c>
      <c r="AG43" s="71" t="str">
        <f t="shared" si="7"/>
        <v>-</v>
      </c>
      <c r="AH43" s="72" t="str">
        <f t="shared" si="7"/>
        <v>-</v>
      </c>
      <c r="AJ43" s="114">
        <f t="shared" si="9"/>
        <v>0</v>
      </c>
      <c r="AK43" s="1">
        <f t="shared" si="10"/>
        <v>0</v>
      </c>
      <c r="AL43" s="1">
        <f t="shared" si="11"/>
        <v>1</v>
      </c>
    </row>
    <row r="44" spans="1:38" ht="21.75" customHeight="1">
      <c r="A44" s="213" t="s">
        <v>71</v>
      </c>
      <c r="B44" s="214"/>
      <c r="C44" s="214"/>
      <c r="D44" s="214"/>
      <c r="E44" s="215"/>
      <c r="F44" s="56">
        <v>6</v>
      </c>
      <c r="G44" s="70">
        <f t="shared" si="6"/>
        <v>0.5</v>
      </c>
      <c r="H44" s="71" t="str">
        <f t="shared" si="7"/>
        <v>-</v>
      </c>
      <c r="I44" s="71" t="str">
        <f t="shared" si="7"/>
        <v>-</v>
      </c>
      <c r="J44" s="71" t="str">
        <f t="shared" si="7"/>
        <v>-</v>
      </c>
      <c r="K44" s="71" t="str">
        <f t="shared" si="7"/>
        <v>-</v>
      </c>
      <c r="L44" s="71" t="str">
        <f t="shared" si="7"/>
        <v>-</v>
      </c>
      <c r="M44" s="71" t="str">
        <f t="shared" si="7"/>
        <v>-</v>
      </c>
      <c r="N44" s="71" t="str">
        <f t="shared" si="7"/>
        <v>-</v>
      </c>
      <c r="O44" s="71" t="str">
        <f t="shared" si="7"/>
        <v>-</v>
      </c>
      <c r="P44" s="71" t="str">
        <f t="shared" si="7"/>
        <v>-</v>
      </c>
      <c r="Q44" s="71" t="str">
        <f t="shared" si="7"/>
        <v>-</v>
      </c>
      <c r="R44" s="71" t="str">
        <f t="shared" si="7"/>
        <v>-</v>
      </c>
      <c r="S44" s="71" t="str">
        <f t="shared" si="7"/>
        <v>-</v>
      </c>
      <c r="T44" s="71" t="str">
        <f t="shared" si="7"/>
        <v>-</v>
      </c>
      <c r="U44" s="71" t="str">
        <f t="shared" si="7"/>
        <v>-</v>
      </c>
      <c r="V44" s="71" t="str">
        <f t="shared" si="7"/>
        <v>-</v>
      </c>
      <c r="W44" s="71" t="str">
        <f t="shared" si="7"/>
        <v>-</v>
      </c>
      <c r="X44" s="71" t="str">
        <f t="shared" si="7"/>
        <v>-</v>
      </c>
      <c r="Y44" s="71" t="str">
        <f t="shared" si="7"/>
        <v>-</v>
      </c>
      <c r="Z44" s="71" t="str">
        <f t="shared" si="7"/>
        <v>-</v>
      </c>
      <c r="AA44" s="71" t="str">
        <f t="shared" si="7"/>
        <v>-</v>
      </c>
      <c r="AB44" s="71" t="str">
        <f t="shared" si="7"/>
        <v>-</v>
      </c>
      <c r="AC44" s="71" t="str">
        <f t="shared" si="7"/>
        <v>-</v>
      </c>
      <c r="AD44" s="71" t="str">
        <f t="shared" si="7"/>
        <v>-</v>
      </c>
      <c r="AE44" s="71" t="str">
        <f t="shared" si="7"/>
        <v>-</v>
      </c>
      <c r="AF44" s="71" t="str">
        <f t="shared" si="7"/>
        <v>-</v>
      </c>
      <c r="AG44" s="71" t="str">
        <f t="shared" si="7"/>
        <v>-</v>
      </c>
      <c r="AH44" s="72" t="str">
        <f t="shared" si="7"/>
        <v>-</v>
      </c>
      <c r="AJ44" s="114">
        <f t="shared" si="9"/>
        <v>0.5</v>
      </c>
      <c r="AK44" s="1">
        <f t="shared" si="10"/>
        <v>1</v>
      </c>
      <c r="AL44" s="1">
        <f t="shared" si="11"/>
        <v>2</v>
      </c>
    </row>
    <row r="45" spans="1:38" ht="21.75" customHeight="1">
      <c r="A45" s="213" t="s">
        <v>75</v>
      </c>
      <c r="B45" s="214"/>
      <c r="C45" s="214"/>
      <c r="D45" s="214"/>
      <c r="E45" s="215"/>
      <c r="F45" s="56">
        <v>7</v>
      </c>
      <c r="G45" s="70">
        <f t="shared" si="6"/>
        <v>0</v>
      </c>
      <c r="H45" s="71" t="str">
        <f t="shared" si="7"/>
        <v>-</v>
      </c>
      <c r="I45" s="71" t="str">
        <f t="shared" si="7"/>
        <v>-</v>
      </c>
      <c r="J45" s="71" t="str">
        <f t="shared" si="7"/>
        <v>-</v>
      </c>
      <c r="K45" s="71" t="str">
        <f t="shared" si="7"/>
        <v>-</v>
      </c>
      <c r="L45" s="71" t="str">
        <f t="shared" si="7"/>
        <v>-</v>
      </c>
      <c r="M45" s="71" t="str">
        <f t="shared" si="7"/>
        <v>-</v>
      </c>
      <c r="N45" s="71" t="str">
        <f t="shared" si="7"/>
        <v>-</v>
      </c>
      <c r="O45" s="71" t="str">
        <f t="shared" si="7"/>
        <v>-</v>
      </c>
      <c r="P45" s="71" t="str">
        <f t="shared" si="7"/>
        <v>-</v>
      </c>
      <c r="Q45" s="71" t="str">
        <f t="shared" si="7"/>
        <v>-</v>
      </c>
      <c r="R45" s="71" t="str">
        <f t="shared" si="7"/>
        <v>-</v>
      </c>
      <c r="S45" s="71" t="str">
        <f t="shared" si="7"/>
        <v>-</v>
      </c>
      <c r="T45" s="71" t="str">
        <f t="shared" si="7"/>
        <v>-</v>
      </c>
      <c r="U45" s="71" t="str">
        <f t="shared" si="7"/>
        <v>-</v>
      </c>
      <c r="V45" s="71" t="str">
        <f t="shared" si="7"/>
        <v>-</v>
      </c>
      <c r="W45" s="71" t="str">
        <f t="shared" si="7"/>
        <v>-</v>
      </c>
      <c r="X45" s="71" t="str">
        <f t="shared" si="7"/>
        <v>-</v>
      </c>
      <c r="Y45" s="71" t="str">
        <f t="shared" si="7"/>
        <v>-</v>
      </c>
      <c r="Z45" s="71" t="str">
        <f t="shared" si="7"/>
        <v>-</v>
      </c>
      <c r="AA45" s="71" t="str">
        <f t="shared" si="7"/>
        <v>-</v>
      </c>
      <c r="AB45" s="71" t="str">
        <f t="shared" si="7"/>
        <v>-</v>
      </c>
      <c r="AC45" s="71" t="str">
        <f t="shared" si="7"/>
        <v>-</v>
      </c>
      <c r="AD45" s="71" t="str">
        <f t="shared" si="7"/>
        <v>-</v>
      </c>
      <c r="AE45" s="71" t="str">
        <f t="shared" si="7"/>
        <v>-</v>
      </c>
      <c r="AF45" s="71" t="str">
        <f t="shared" si="7"/>
        <v>-</v>
      </c>
      <c r="AG45" s="71" t="str">
        <f t="shared" si="7"/>
        <v>-</v>
      </c>
      <c r="AH45" s="72" t="str">
        <f t="shared" si="7"/>
        <v>-</v>
      </c>
      <c r="AJ45" s="114">
        <f t="shared" si="9"/>
        <v>0</v>
      </c>
      <c r="AK45" s="1">
        <f t="shared" si="10"/>
        <v>0</v>
      </c>
      <c r="AL45" s="1">
        <f t="shared" si="11"/>
        <v>1</v>
      </c>
    </row>
    <row r="46" spans="1:38" ht="21.75" customHeight="1">
      <c r="A46" s="213" t="s">
        <v>72</v>
      </c>
      <c r="B46" s="214"/>
      <c r="C46" s="214"/>
      <c r="D46" s="214"/>
      <c r="E46" s="215"/>
      <c r="F46" s="56">
        <v>8</v>
      </c>
      <c r="G46" s="70">
        <f t="shared" si="6"/>
        <v>0</v>
      </c>
      <c r="H46" s="71" t="str">
        <f t="shared" si="7"/>
        <v>-</v>
      </c>
      <c r="I46" s="71" t="str">
        <f t="shared" si="7"/>
        <v>-</v>
      </c>
      <c r="J46" s="71" t="str">
        <f t="shared" si="7"/>
        <v>-</v>
      </c>
      <c r="K46" s="71" t="str">
        <f t="shared" si="7"/>
        <v>-</v>
      </c>
      <c r="L46" s="71" t="str">
        <f t="shared" si="7"/>
        <v>-</v>
      </c>
      <c r="M46" s="71" t="str">
        <f t="shared" si="7"/>
        <v>-</v>
      </c>
      <c r="N46" s="71" t="str">
        <f t="shared" si="7"/>
        <v>-</v>
      </c>
      <c r="O46" s="71" t="str">
        <f t="shared" si="7"/>
        <v>-</v>
      </c>
      <c r="P46" s="71" t="str">
        <f t="shared" si="7"/>
        <v>-</v>
      </c>
      <c r="Q46" s="71" t="str">
        <f t="shared" si="7"/>
        <v>-</v>
      </c>
      <c r="R46" s="71" t="str">
        <f t="shared" si="7"/>
        <v>-</v>
      </c>
      <c r="S46" s="71" t="str">
        <f t="shared" si="7"/>
        <v>-</v>
      </c>
      <c r="T46" s="71" t="str">
        <f t="shared" si="7"/>
        <v>-</v>
      </c>
      <c r="U46" s="71" t="str">
        <f t="shared" si="7"/>
        <v>-</v>
      </c>
      <c r="V46" s="71" t="str">
        <f t="shared" si="7"/>
        <v>-</v>
      </c>
      <c r="W46" s="71" t="str">
        <f t="shared" si="7"/>
        <v>-</v>
      </c>
      <c r="X46" s="71" t="str">
        <f t="shared" si="7"/>
        <v>-</v>
      </c>
      <c r="Y46" s="71" t="str">
        <f t="shared" si="7"/>
        <v>-</v>
      </c>
      <c r="Z46" s="71" t="str">
        <f t="shared" si="7"/>
        <v>-</v>
      </c>
      <c r="AA46" s="71" t="str">
        <f t="shared" si="7"/>
        <v>-</v>
      </c>
      <c r="AB46" s="71" t="str">
        <f t="shared" si="7"/>
        <v>-</v>
      </c>
      <c r="AC46" s="71" t="str">
        <f t="shared" si="7"/>
        <v>-</v>
      </c>
      <c r="AD46" s="71" t="str">
        <f t="shared" si="7"/>
        <v>-</v>
      </c>
      <c r="AE46" s="71" t="str">
        <f t="shared" si="7"/>
        <v>-</v>
      </c>
      <c r="AF46" s="71" t="str">
        <f t="shared" si="7"/>
        <v>-</v>
      </c>
      <c r="AG46" s="71" t="str">
        <f t="shared" si="7"/>
        <v>-</v>
      </c>
      <c r="AH46" s="72" t="str">
        <f t="shared" si="7"/>
        <v>-</v>
      </c>
      <c r="AJ46" s="114">
        <f t="shared" si="9"/>
        <v>0</v>
      </c>
      <c r="AK46" s="1">
        <f t="shared" si="10"/>
        <v>0</v>
      </c>
      <c r="AL46" s="1">
        <f t="shared" si="11"/>
        <v>2</v>
      </c>
    </row>
    <row r="47" spans="1:38" ht="21.75" customHeight="1">
      <c r="A47" s="213" t="s">
        <v>73</v>
      </c>
      <c r="B47" s="214"/>
      <c r="C47" s="214"/>
      <c r="D47" s="214"/>
      <c r="E47" s="215"/>
      <c r="F47" s="56">
        <v>9</v>
      </c>
      <c r="G47" s="70">
        <f t="shared" si="6"/>
        <v>0</v>
      </c>
      <c r="H47" s="71" t="str">
        <f t="shared" si="7"/>
        <v>-</v>
      </c>
      <c r="I47" s="71" t="str">
        <f t="shared" si="7"/>
        <v>-</v>
      </c>
      <c r="J47" s="71" t="str">
        <f t="shared" si="7"/>
        <v>-</v>
      </c>
      <c r="K47" s="71" t="str">
        <f t="shared" si="7"/>
        <v>-</v>
      </c>
      <c r="L47" s="71" t="str">
        <f t="shared" si="7"/>
        <v>-</v>
      </c>
      <c r="M47" s="71" t="str">
        <f t="shared" si="7"/>
        <v>-</v>
      </c>
      <c r="N47" s="71" t="str">
        <f t="shared" si="7"/>
        <v>-</v>
      </c>
      <c r="O47" s="71" t="str">
        <f t="shared" si="7"/>
        <v>-</v>
      </c>
      <c r="P47" s="71" t="str">
        <f t="shared" si="7"/>
        <v>-</v>
      </c>
      <c r="Q47" s="71" t="str">
        <f t="shared" si="7"/>
        <v>-</v>
      </c>
      <c r="R47" s="71" t="str">
        <f t="shared" si="7"/>
        <v>-</v>
      </c>
      <c r="S47" s="71" t="str">
        <f t="shared" si="7"/>
        <v>-</v>
      </c>
      <c r="T47" s="71" t="str">
        <f t="shared" si="7"/>
        <v>-</v>
      </c>
      <c r="U47" s="71" t="str">
        <f t="shared" si="7"/>
        <v>-</v>
      </c>
      <c r="V47" s="71" t="str">
        <f t="shared" si="7"/>
        <v>-</v>
      </c>
      <c r="W47" s="71" t="str">
        <f t="shared" si="7"/>
        <v>-</v>
      </c>
      <c r="X47" s="71" t="str">
        <f t="shared" si="7"/>
        <v>-</v>
      </c>
      <c r="Y47" s="71" t="str">
        <f t="shared" si="7"/>
        <v>-</v>
      </c>
      <c r="Z47" s="71" t="str">
        <f t="shared" si="7"/>
        <v>-</v>
      </c>
      <c r="AA47" s="71" t="str">
        <f t="shared" si="7"/>
        <v>-</v>
      </c>
      <c r="AB47" s="71" t="str">
        <f t="shared" si="7"/>
        <v>-</v>
      </c>
      <c r="AC47" s="71" t="str">
        <f t="shared" si="7"/>
        <v>-</v>
      </c>
      <c r="AD47" s="71" t="str">
        <f t="shared" si="7"/>
        <v>-</v>
      </c>
      <c r="AE47" s="71" t="str">
        <f t="shared" si="7"/>
        <v>-</v>
      </c>
      <c r="AF47" s="71" t="str">
        <f t="shared" si="7"/>
        <v>-</v>
      </c>
      <c r="AG47" s="71" t="str">
        <f t="shared" si="7"/>
        <v>-</v>
      </c>
      <c r="AH47" s="72" t="str">
        <f t="shared" si="7"/>
        <v>-</v>
      </c>
      <c r="AJ47" s="114">
        <f t="shared" si="9"/>
        <v>0</v>
      </c>
      <c r="AK47" s="1">
        <f t="shared" si="10"/>
        <v>0</v>
      </c>
      <c r="AL47" s="1">
        <f t="shared" si="11"/>
        <v>2</v>
      </c>
    </row>
    <row r="48" spans="1:38" ht="21.75" customHeight="1" thickBot="1">
      <c r="A48" s="224" t="s">
        <v>77</v>
      </c>
      <c r="B48" s="225"/>
      <c r="C48" s="225"/>
      <c r="D48" s="225"/>
      <c r="E48" s="226"/>
      <c r="F48" s="56">
        <v>10</v>
      </c>
      <c r="G48" s="73">
        <f t="shared" si="6"/>
        <v>0.5</v>
      </c>
      <c r="H48" s="74" t="str">
        <f t="shared" si="7"/>
        <v>-</v>
      </c>
      <c r="I48" s="74" t="str">
        <f t="shared" si="7"/>
        <v>-</v>
      </c>
      <c r="J48" s="74" t="str">
        <f t="shared" si="7"/>
        <v>-</v>
      </c>
      <c r="K48" s="74" t="str">
        <f t="shared" si="7"/>
        <v>-</v>
      </c>
      <c r="L48" s="74" t="str">
        <f t="shared" si="7"/>
        <v>-</v>
      </c>
      <c r="M48" s="74" t="str">
        <f t="shared" si="7"/>
        <v>-</v>
      </c>
      <c r="N48" s="74" t="str">
        <f t="shared" si="7"/>
        <v>-</v>
      </c>
      <c r="O48" s="74" t="str">
        <f t="shared" si="7"/>
        <v>-</v>
      </c>
      <c r="P48" s="74" t="str">
        <f t="shared" si="7"/>
        <v>-</v>
      </c>
      <c r="Q48" s="74" t="str">
        <f t="shared" si="7"/>
        <v>-</v>
      </c>
      <c r="R48" s="74" t="str">
        <f t="shared" si="7"/>
        <v>-</v>
      </c>
      <c r="S48" s="74" t="str">
        <f t="shared" si="7"/>
        <v>-</v>
      </c>
      <c r="T48" s="74" t="str">
        <f t="shared" si="7"/>
        <v>-</v>
      </c>
      <c r="U48" s="74" t="str">
        <f t="shared" si="7"/>
        <v>-</v>
      </c>
      <c r="V48" s="74" t="str">
        <f t="shared" si="7"/>
        <v>-</v>
      </c>
      <c r="W48" s="74" t="str">
        <f t="shared" si="7"/>
        <v>-</v>
      </c>
      <c r="X48" s="74" t="str">
        <f t="shared" si="7"/>
        <v>-</v>
      </c>
      <c r="Y48" s="74" t="str">
        <f t="shared" si="7"/>
        <v>-</v>
      </c>
      <c r="Z48" s="74" t="str">
        <f t="shared" si="7"/>
        <v>-</v>
      </c>
      <c r="AA48" s="74" t="str">
        <f t="shared" si="7"/>
        <v>-</v>
      </c>
      <c r="AB48" s="74" t="str">
        <f t="shared" si="7"/>
        <v>-</v>
      </c>
      <c r="AC48" s="74" t="str">
        <f t="shared" si="7"/>
        <v>-</v>
      </c>
      <c r="AD48" s="74" t="str">
        <f t="shared" si="7"/>
        <v>-</v>
      </c>
      <c r="AE48" s="74" t="str">
        <f t="shared" si="7"/>
        <v>-</v>
      </c>
      <c r="AF48" s="74" t="str">
        <f t="shared" si="7"/>
        <v>-</v>
      </c>
      <c r="AG48" s="74" t="str">
        <f t="shared" si="7"/>
        <v>-</v>
      </c>
      <c r="AH48" s="75" t="str">
        <f t="shared" si="7"/>
        <v>-</v>
      </c>
      <c r="AJ48" s="115">
        <f t="shared" si="9"/>
        <v>0.5</v>
      </c>
      <c r="AK48" s="1">
        <f t="shared" si="10"/>
        <v>1</v>
      </c>
      <c r="AL48" s="1">
        <f t="shared" si="11"/>
        <v>2</v>
      </c>
    </row>
  </sheetData>
  <sheetProtection/>
  <mergeCells count="61">
    <mergeCell ref="A47:E47"/>
    <mergeCell ref="A48:E48"/>
    <mergeCell ref="A42:E42"/>
    <mergeCell ref="A43:E43"/>
    <mergeCell ref="A44:E44"/>
    <mergeCell ref="A45:E45"/>
    <mergeCell ref="A46:E46"/>
    <mergeCell ref="C35:D37"/>
    <mergeCell ref="A39:E39"/>
    <mergeCell ref="A40:E40"/>
    <mergeCell ref="A41:E41"/>
    <mergeCell ref="A29:B33"/>
    <mergeCell ref="A34:E34"/>
    <mergeCell ref="G34:AH34"/>
    <mergeCell ref="C29:E29"/>
    <mergeCell ref="C30:E30"/>
    <mergeCell ref="C31:E31"/>
    <mergeCell ref="C32:E32"/>
    <mergeCell ref="C33:E33"/>
    <mergeCell ref="C28:E28"/>
    <mergeCell ref="B24:B28"/>
    <mergeCell ref="A2:C2"/>
    <mergeCell ref="A3:E3"/>
    <mergeCell ref="A4:A5"/>
    <mergeCell ref="A6:A8"/>
    <mergeCell ref="A9:A11"/>
    <mergeCell ref="A12:A15"/>
    <mergeCell ref="A20:A23"/>
    <mergeCell ref="A24:A28"/>
    <mergeCell ref="B16:B19"/>
    <mergeCell ref="C25:E25"/>
    <mergeCell ref="C26:E26"/>
    <mergeCell ref="C27:E27"/>
    <mergeCell ref="C23:E23"/>
    <mergeCell ref="C20:E20"/>
    <mergeCell ref="C21:E21"/>
    <mergeCell ref="C22:E22"/>
    <mergeCell ref="C24:E24"/>
    <mergeCell ref="B20:B23"/>
    <mergeCell ref="A16:A19"/>
    <mergeCell ref="C16:E16"/>
    <mergeCell ref="C17:E17"/>
    <mergeCell ref="C18:E18"/>
    <mergeCell ref="C19:E19"/>
    <mergeCell ref="B12:B15"/>
    <mergeCell ref="C12:E12"/>
    <mergeCell ref="C13:E13"/>
    <mergeCell ref="C14:E14"/>
    <mergeCell ref="C15:E15"/>
    <mergeCell ref="G3:AH3"/>
    <mergeCell ref="C4:E4"/>
    <mergeCell ref="C5:E5"/>
    <mergeCell ref="B4:B5"/>
    <mergeCell ref="C9:E9"/>
    <mergeCell ref="C10:E10"/>
    <mergeCell ref="C11:E11"/>
    <mergeCell ref="B9:B11"/>
    <mergeCell ref="C8:E8"/>
    <mergeCell ref="B6:B8"/>
    <mergeCell ref="C6:E6"/>
    <mergeCell ref="C7:E7"/>
  </mergeCells>
  <conditionalFormatting sqref="G4:AH33">
    <cfRule type="cellIs" priority="4" dxfId="9" operator="equal">
      <formula>9</formula>
    </cfRule>
    <cfRule type="cellIs" priority="5" dxfId="8" operator="equal">
      <formula>1</formula>
    </cfRule>
  </conditionalFormatting>
  <conditionalFormatting sqref="AJ4:AJ33">
    <cfRule type="dataBar" priority="3" dxfId="1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{d37e9d3e-0f1e-44bd-85a4-b6256d4d18e6}</x14:id>
        </ext>
      </extLst>
    </cfRule>
  </conditionalFormatting>
  <conditionalFormatting sqref="AJ39:AJ48">
    <cfRule type="dataBar" priority="1" dxfId="1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{acbb145a-a1c4-424f-80d1-a17a456248b2}</x14:id>
        </ext>
      </extLst>
    </cfRule>
  </conditionalFormatting>
  <printOptions/>
  <pageMargins left="0.7" right="0.7" top="0.75" bottom="0.75" header="0.3" footer="0.3"/>
  <pageSetup orientation="portrait" paperSize="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7e9d3e-0f1e-44bd-85a4-b6256d4d18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AJ4:AJ33</xm:sqref>
        </x14:conditionalFormatting>
        <x14:conditionalFormatting xmlns:xm="http://schemas.microsoft.com/office/excel/2006/main">
          <x14:cfRule type="dataBar" id="{acbb145a-a1c4-424f-80d1-a17a456248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AJ39:AJ48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3:K24"/>
  <sheetViews>
    <sheetView zoomScalePageLayoutView="0" workbookViewId="0" topLeftCell="A1">
      <selection activeCell="E3" sqref="E3:I4"/>
    </sheetView>
  </sheetViews>
  <sheetFormatPr defaultColWidth="11.00390625" defaultRowHeight="15.75"/>
  <cols>
    <col min="1" max="1" width="17.125" style="0" customWidth="1"/>
    <col min="2" max="2" width="4.50390625" style="1" customWidth="1"/>
    <col min="10" max="10" width="2.00390625" style="0" customWidth="1"/>
    <col min="12" max="12" width="1.875" style="0" customWidth="1"/>
  </cols>
  <sheetData>
    <row r="2" ht="16.5" thickBot="1"/>
    <row r="3" spans="2:9" ht="15.75">
      <c r="B3" s="236" t="s">
        <v>107</v>
      </c>
      <c r="C3" s="237"/>
      <c r="D3" s="237"/>
      <c r="E3" s="230" t="s">
        <v>95</v>
      </c>
      <c r="F3" s="231"/>
      <c r="G3" s="231"/>
      <c r="H3" s="231"/>
      <c r="I3" s="232"/>
    </row>
    <row r="4" spans="2:9" ht="16.5" thickBot="1">
      <c r="B4" s="238"/>
      <c r="C4" s="239"/>
      <c r="D4" s="239"/>
      <c r="E4" s="233"/>
      <c r="F4" s="234"/>
      <c r="G4" s="234"/>
      <c r="H4" s="234"/>
      <c r="I4" s="235"/>
    </row>
    <row r="5" ht="16.5" thickBot="1"/>
    <row r="6" spans="2:11" s="5" customFormat="1" ht="31.5" customHeight="1">
      <c r="B6" s="77">
        <v>1</v>
      </c>
      <c r="C6" s="240" t="s">
        <v>125</v>
      </c>
      <c r="D6" s="241"/>
      <c r="E6" s="241"/>
      <c r="F6" s="241"/>
      <c r="G6" s="241"/>
      <c r="H6" s="241"/>
      <c r="I6" s="242"/>
      <c r="J6" s="76">
        <v>4</v>
      </c>
      <c r="K6" s="80" t="e">
        <f>HLOOKUP($E$3,resultats,38,FALSE)</f>
        <v>#N/A</v>
      </c>
    </row>
    <row r="7" spans="2:11" s="5" customFormat="1" ht="31.5" customHeight="1">
      <c r="B7" s="78">
        <v>2</v>
      </c>
      <c r="C7" s="227" t="s">
        <v>6</v>
      </c>
      <c r="D7" s="228"/>
      <c r="E7" s="228"/>
      <c r="F7" s="228"/>
      <c r="G7" s="228"/>
      <c r="H7" s="228"/>
      <c r="I7" s="229"/>
      <c r="J7" s="76">
        <v>6</v>
      </c>
      <c r="K7" s="81" t="e">
        <f>HLOOKUP($E$3,resultats,39,FALSE)</f>
        <v>#N/A</v>
      </c>
    </row>
    <row r="8" spans="2:11" s="5" customFormat="1" ht="31.5" customHeight="1">
      <c r="B8" s="78">
        <v>3</v>
      </c>
      <c r="C8" s="227" t="s">
        <v>94</v>
      </c>
      <c r="D8" s="228"/>
      <c r="E8" s="228"/>
      <c r="F8" s="228"/>
      <c r="G8" s="228"/>
      <c r="H8" s="228"/>
      <c r="I8" s="229"/>
      <c r="J8" s="76">
        <v>1</v>
      </c>
      <c r="K8" s="81" t="e">
        <f>HLOOKUP($E$3,resultats,40,FALSE)</f>
        <v>#N/A</v>
      </c>
    </row>
    <row r="9" spans="2:11" s="5" customFormat="1" ht="31.5" customHeight="1">
      <c r="B9" s="78">
        <v>4</v>
      </c>
      <c r="C9" s="227" t="s">
        <v>126</v>
      </c>
      <c r="D9" s="228"/>
      <c r="E9" s="228"/>
      <c r="F9" s="228"/>
      <c r="G9" s="228"/>
      <c r="H9" s="228"/>
      <c r="I9" s="229"/>
      <c r="J9" s="76">
        <v>4</v>
      </c>
      <c r="K9" s="81" t="e">
        <f>HLOOKUP($E$3,resultats,41,FALSE)</f>
        <v>#N/A</v>
      </c>
    </row>
    <row r="10" spans="2:11" s="5" customFormat="1" ht="31.5" customHeight="1">
      <c r="B10" s="78">
        <v>5</v>
      </c>
      <c r="C10" s="227" t="s">
        <v>67</v>
      </c>
      <c r="D10" s="228"/>
      <c r="E10" s="228"/>
      <c r="F10" s="228"/>
      <c r="G10" s="228"/>
      <c r="H10" s="228"/>
      <c r="I10" s="229"/>
      <c r="J10" s="76">
        <v>1</v>
      </c>
      <c r="K10" s="81" t="e">
        <f>HLOOKUP($E$3,resultats,42,FALSE)</f>
        <v>#N/A</v>
      </c>
    </row>
    <row r="11" spans="2:11" s="5" customFormat="1" ht="31.5" customHeight="1">
      <c r="B11" s="78">
        <v>6</v>
      </c>
      <c r="C11" s="227" t="s">
        <v>71</v>
      </c>
      <c r="D11" s="228"/>
      <c r="E11" s="228"/>
      <c r="F11" s="228"/>
      <c r="G11" s="228"/>
      <c r="H11" s="228"/>
      <c r="I11" s="229"/>
      <c r="J11" s="76">
        <v>2</v>
      </c>
      <c r="K11" s="81" t="e">
        <f>HLOOKUP($E$3,resultats,43,FALSE)</f>
        <v>#N/A</v>
      </c>
    </row>
    <row r="12" spans="2:11" s="5" customFormat="1" ht="31.5" customHeight="1">
      <c r="B12" s="78">
        <v>7</v>
      </c>
      <c r="C12" s="227" t="s">
        <v>75</v>
      </c>
      <c r="D12" s="228"/>
      <c r="E12" s="228"/>
      <c r="F12" s="228"/>
      <c r="G12" s="228"/>
      <c r="H12" s="228"/>
      <c r="I12" s="229"/>
      <c r="J12" s="76">
        <v>1</v>
      </c>
      <c r="K12" s="81" t="e">
        <f>HLOOKUP($E$3,resultats,44,FALSE)</f>
        <v>#N/A</v>
      </c>
    </row>
    <row r="13" spans="2:11" s="5" customFormat="1" ht="31.5" customHeight="1">
      <c r="B13" s="78">
        <v>8</v>
      </c>
      <c r="C13" s="227" t="s">
        <v>72</v>
      </c>
      <c r="D13" s="228"/>
      <c r="E13" s="228"/>
      <c r="F13" s="228"/>
      <c r="G13" s="228"/>
      <c r="H13" s="228"/>
      <c r="I13" s="229"/>
      <c r="J13" s="76">
        <v>2</v>
      </c>
      <c r="K13" s="81" t="e">
        <f>HLOOKUP($E$3,resultats,45,FALSE)</f>
        <v>#N/A</v>
      </c>
    </row>
    <row r="14" spans="2:11" s="5" customFormat="1" ht="31.5" customHeight="1">
      <c r="B14" s="78">
        <v>9</v>
      </c>
      <c r="C14" s="227" t="s">
        <v>73</v>
      </c>
      <c r="D14" s="228"/>
      <c r="E14" s="228"/>
      <c r="F14" s="228"/>
      <c r="G14" s="228"/>
      <c r="H14" s="228"/>
      <c r="I14" s="229"/>
      <c r="J14" s="76">
        <v>2</v>
      </c>
      <c r="K14" s="81" t="e">
        <f>HLOOKUP($E$3,resultats,46,FALSE)</f>
        <v>#N/A</v>
      </c>
    </row>
    <row r="15" spans="2:11" s="5" customFormat="1" ht="31.5" customHeight="1" thickBot="1">
      <c r="B15" s="79">
        <v>10</v>
      </c>
      <c r="C15" s="243" t="s">
        <v>77</v>
      </c>
      <c r="D15" s="244"/>
      <c r="E15" s="244"/>
      <c r="F15" s="244"/>
      <c r="G15" s="244"/>
      <c r="H15" s="244"/>
      <c r="I15" s="245"/>
      <c r="J15" s="76">
        <v>2</v>
      </c>
      <c r="K15" s="82" t="e">
        <f>HLOOKUP($E$3,resultats,47,FALSE)</f>
        <v>#N/A</v>
      </c>
    </row>
    <row r="16" ht="16.5" thickBot="1"/>
    <row r="17" spans="2:11" ht="21.75" customHeight="1">
      <c r="B17" s="77" t="s">
        <v>96</v>
      </c>
      <c r="C17" s="240" t="s">
        <v>79</v>
      </c>
      <c r="D17" s="241"/>
      <c r="E17" s="241"/>
      <c r="F17" s="241"/>
      <c r="G17" s="241"/>
      <c r="H17" s="241"/>
      <c r="I17" s="242"/>
      <c r="K17" s="83" t="e">
        <f>HLOOKUP($E$3,resultats,28,FALSE)</f>
        <v>#N/A</v>
      </c>
    </row>
    <row r="18" spans="2:11" ht="21.75" customHeight="1">
      <c r="B18" s="78" t="s">
        <v>97</v>
      </c>
      <c r="C18" s="227" t="s">
        <v>80</v>
      </c>
      <c r="D18" s="228"/>
      <c r="E18" s="228"/>
      <c r="F18" s="228"/>
      <c r="G18" s="228"/>
      <c r="H18" s="228"/>
      <c r="I18" s="229"/>
      <c r="K18" s="84" t="e">
        <f>HLOOKUP($E$3,resultats,29,FALSE)</f>
        <v>#N/A</v>
      </c>
    </row>
    <row r="19" spans="2:11" ht="21.75" customHeight="1">
      <c r="B19" s="78" t="s">
        <v>98</v>
      </c>
      <c r="C19" s="227" t="s">
        <v>81</v>
      </c>
      <c r="D19" s="228"/>
      <c r="E19" s="228"/>
      <c r="F19" s="228"/>
      <c r="G19" s="228"/>
      <c r="H19" s="228"/>
      <c r="I19" s="229"/>
      <c r="K19" s="84" t="e">
        <f>HLOOKUP($E$3,resultats,30,FALSE)</f>
        <v>#N/A</v>
      </c>
    </row>
    <row r="20" spans="2:11" ht="21.75" customHeight="1">
      <c r="B20" s="78" t="s">
        <v>99</v>
      </c>
      <c r="C20" s="227" t="s">
        <v>82</v>
      </c>
      <c r="D20" s="228"/>
      <c r="E20" s="228"/>
      <c r="F20" s="228"/>
      <c r="G20" s="228"/>
      <c r="H20" s="228"/>
      <c r="I20" s="229"/>
      <c r="K20" s="84" t="e">
        <f>HLOOKUP($E$3,resultats,31,FALSE)</f>
        <v>#N/A</v>
      </c>
    </row>
    <row r="21" spans="2:11" ht="21.75" customHeight="1" thickBot="1">
      <c r="B21" s="79" t="s">
        <v>93</v>
      </c>
      <c r="C21" s="243" t="s">
        <v>83</v>
      </c>
      <c r="D21" s="244"/>
      <c r="E21" s="244"/>
      <c r="F21" s="244"/>
      <c r="G21" s="244"/>
      <c r="H21" s="244"/>
      <c r="I21" s="245"/>
      <c r="K21" s="85" t="e">
        <f>HLOOKUP($E$3,resultats,32,FALSE)</f>
        <v>#N/A</v>
      </c>
    </row>
    <row r="22" ht="16.5" thickBot="1"/>
    <row r="23" spans="2:11" ht="15.75" customHeight="1">
      <c r="B23" s="248" t="s">
        <v>110</v>
      </c>
      <c r="C23" s="249"/>
      <c r="D23" s="249"/>
      <c r="E23" s="249"/>
      <c r="F23" s="249"/>
      <c r="G23" s="249"/>
      <c r="H23" s="249"/>
      <c r="I23" s="250"/>
      <c r="K23" s="246" t="e">
        <f>HLOOKUP($E$3,resultats,36,FALSE)</f>
        <v>#N/A</v>
      </c>
    </row>
    <row r="24" spans="2:11" ht="16.5" customHeight="1" thickBot="1">
      <c r="B24" s="251"/>
      <c r="C24" s="252"/>
      <c r="D24" s="252"/>
      <c r="E24" s="252"/>
      <c r="F24" s="252"/>
      <c r="G24" s="252"/>
      <c r="H24" s="252"/>
      <c r="I24" s="253"/>
      <c r="K24" s="247"/>
    </row>
  </sheetData>
  <sheetProtection/>
  <mergeCells count="19">
    <mergeCell ref="K23:K24"/>
    <mergeCell ref="B23:I24"/>
    <mergeCell ref="C20:I20"/>
    <mergeCell ref="C21:I21"/>
    <mergeCell ref="C19:I19"/>
    <mergeCell ref="C6:I6"/>
    <mergeCell ref="C7:I7"/>
    <mergeCell ref="C8:I8"/>
    <mergeCell ref="C9:I9"/>
    <mergeCell ref="C10:I10"/>
    <mergeCell ref="C13:I13"/>
    <mergeCell ref="C14:I14"/>
    <mergeCell ref="C15:I15"/>
    <mergeCell ref="C11:I11"/>
    <mergeCell ref="C12:I12"/>
    <mergeCell ref="E3:I4"/>
    <mergeCell ref="B3:D4"/>
    <mergeCell ref="C17:I17"/>
    <mergeCell ref="C18:I18"/>
  </mergeCells>
  <conditionalFormatting sqref="K17:K21">
    <cfRule type="cellIs" priority="1" dxfId="9" operator="equal">
      <formula>9</formula>
    </cfRule>
    <cfRule type="cellIs" priority="2" dxfId="8" operator="equal">
      <formula>1</formula>
    </cfRule>
  </conditionalFormatting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3" sqref="B3:D4"/>
    </sheetView>
  </sheetViews>
  <sheetFormatPr defaultColWidth="11.00390625" defaultRowHeight="15.75"/>
  <cols>
    <col min="10" max="10" width="3.625" style="0" customWidth="1"/>
    <col min="12" max="12" width="4.875" style="0" customWidth="1"/>
    <col min="13" max="13" width="6.00390625" style="0" customWidth="1"/>
    <col min="14" max="14" width="6.875" style="0" customWidth="1"/>
  </cols>
  <sheetData>
    <row r="1" ht="15.75">
      <c r="B1" s="1"/>
    </row>
    <row r="2" ht="16.5" thickBot="1">
      <c r="B2" s="1"/>
    </row>
    <row r="3" spans="2:14" ht="15.75">
      <c r="B3" s="259" t="s">
        <v>115</v>
      </c>
      <c r="C3" s="260"/>
      <c r="D3" s="260"/>
      <c r="E3" s="267" t="str">
        <f>'Saisie des noms'!D6</f>
        <v>CM1</v>
      </c>
      <c r="F3" s="267"/>
      <c r="G3" s="263" t="str">
        <f>'Saisie des noms'!F3</f>
        <v>ECOLE_TEST</v>
      </c>
      <c r="H3" s="263"/>
      <c r="I3" s="263"/>
      <c r="J3" s="263"/>
      <c r="K3" s="264"/>
      <c r="M3" s="254" t="s">
        <v>116</v>
      </c>
      <c r="N3" s="254"/>
    </row>
    <row r="4" spans="2:14" ht="16.5" thickBot="1">
      <c r="B4" s="261"/>
      <c r="C4" s="262"/>
      <c r="D4" s="262"/>
      <c r="E4" s="268"/>
      <c r="F4" s="268"/>
      <c r="G4" s="265"/>
      <c r="H4" s="265"/>
      <c r="I4" s="265"/>
      <c r="J4" s="265"/>
      <c r="K4" s="266"/>
      <c r="M4" s="254"/>
      <c r="N4" s="254"/>
    </row>
    <row r="5" spans="2:14" ht="16.5" thickBot="1">
      <c r="B5" s="1"/>
      <c r="M5" s="76"/>
      <c r="N5" s="76"/>
    </row>
    <row r="6" spans="1:14" ht="25.5" customHeight="1" thickBot="1">
      <c r="A6" s="5"/>
      <c r="B6" s="77">
        <v>1</v>
      </c>
      <c r="C6" s="240" t="s">
        <v>125</v>
      </c>
      <c r="D6" s="241"/>
      <c r="E6" s="241"/>
      <c r="F6" s="241"/>
      <c r="G6" s="241"/>
      <c r="H6" s="241"/>
      <c r="I6" s="242"/>
      <c r="J6" s="76"/>
      <c r="K6" s="80">
        <f>'Saisie des compétences'!AJ39</f>
        <v>0.75</v>
      </c>
      <c r="L6" s="5"/>
      <c r="M6" s="119">
        <f>'Saisie des compétences'!AK39</f>
        <v>3</v>
      </c>
      <c r="N6" s="119">
        <f>'Saisie des compétences'!AL39</f>
        <v>4</v>
      </c>
    </row>
    <row r="7" spans="1:14" ht="25.5" customHeight="1" thickBot="1">
      <c r="A7" s="5"/>
      <c r="B7" s="78">
        <v>2</v>
      </c>
      <c r="C7" s="227" t="s">
        <v>6</v>
      </c>
      <c r="D7" s="228"/>
      <c r="E7" s="228"/>
      <c r="F7" s="228"/>
      <c r="G7" s="228"/>
      <c r="H7" s="228"/>
      <c r="I7" s="229"/>
      <c r="J7" s="76"/>
      <c r="K7" s="80">
        <f>'Saisie des compétences'!AJ40</f>
        <v>0.6666666666666666</v>
      </c>
      <c r="L7" s="5"/>
      <c r="M7" s="119">
        <f>'Saisie des compétences'!AK40</f>
        <v>4</v>
      </c>
      <c r="N7" s="119">
        <f>'Saisie des compétences'!AL40</f>
        <v>6</v>
      </c>
    </row>
    <row r="8" spans="1:14" ht="25.5" customHeight="1" thickBot="1">
      <c r="A8" s="5"/>
      <c r="B8" s="78">
        <v>3</v>
      </c>
      <c r="C8" s="227" t="s">
        <v>94</v>
      </c>
      <c r="D8" s="228"/>
      <c r="E8" s="228"/>
      <c r="F8" s="228"/>
      <c r="G8" s="228"/>
      <c r="H8" s="228"/>
      <c r="I8" s="229"/>
      <c r="J8" s="76"/>
      <c r="K8" s="80">
        <f>'Saisie des compétences'!AJ41</f>
        <v>1</v>
      </c>
      <c r="L8" s="5"/>
      <c r="M8" s="119">
        <f>'Saisie des compétences'!AK41</f>
        <v>1</v>
      </c>
      <c r="N8" s="119">
        <f>'Saisie des compétences'!AL41</f>
        <v>1</v>
      </c>
    </row>
    <row r="9" spans="1:14" ht="25.5" customHeight="1" thickBot="1">
      <c r="A9" s="5"/>
      <c r="B9" s="78">
        <v>4</v>
      </c>
      <c r="C9" s="227" t="s">
        <v>126</v>
      </c>
      <c r="D9" s="228"/>
      <c r="E9" s="228"/>
      <c r="F9" s="228"/>
      <c r="G9" s="228"/>
      <c r="H9" s="228"/>
      <c r="I9" s="229"/>
      <c r="J9" s="76"/>
      <c r="K9" s="80">
        <f>'Saisie des compétences'!AJ42</f>
        <v>0.5</v>
      </c>
      <c r="L9" s="5"/>
      <c r="M9" s="119">
        <f>'Saisie des compétences'!AK42</f>
        <v>2</v>
      </c>
      <c r="N9" s="119">
        <f>'Saisie des compétences'!AL42</f>
        <v>4</v>
      </c>
    </row>
    <row r="10" spans="1:14" ht="25.5" customHeight="1" thickBot="1">
      <c r="A10" s="5"/>
      <c r="B10" s="78">
        <v>5</v>
      </c>
      <c r="C10" s="227" t="s">
        <v>67</v>
      </c>
      <c r="D10" s="228"/>
      <c r="E10" s="228"/>
      <c r="F10" s="228"/>
      <c r="G10" s="228"/>
      <c r="H10" s="228"/>
      <c r="I10" s="229"/>
      <c r="J10" s="76"/>
      <c r="K10" s="80">
        <f>'Saisie des compétences'!AJ43</f>
        <v>0</v>
      </c>
      <c r="L10" s="5"/>
      <c r="M10" s="119">
        <f>'Saisie des compétences'!AK43</f>
        <v>0</v>
      </c>
      <c r="N10" s="119">
        <f>'Saisie des compétences'!AL43</f>
        <v>1</v>
      </c>
    </row>
    <row r="11" spans="1:14" ht="25.5" customHeight="1" thickBot="1">
      <c r="A11" s="5"/>
      <c r="B11" s="78">
        <v>6</v>
      </c>
      <c r="C11" s="227" t="s">
        <v>71</v>
      </c>
      <c r="D11" s="228"/>
      <c r="E11" s="228"/>
      <c r="F11" s="228"/>
      <c r="G11" s="228"/>
      <c r="H11" s="228"/>
      <c r="I11" s="229"/>
      <c r="J11" s="76"/>
      <c r="K11" s="80">
        <f>'Saisie des compétences'!AJ44</f>
        <v>0.5</v>
      </c>
      <c r="L11" s="5"/>
      <c r="M11" s="119">
        <f>'Saisie des compétences'!AK44</f>
        <v>1</v>
      </c>
      <c r="N11" s="119">
        <f>'Saisie des compétences'!AL44</f>
        <v>2</v>
      </c>
    </row>
    <row r="12" spans="1:14" ht="25.5" customHeight="1" thickBot="1">
      <c r="A12" s="5"/>
      <c r="B12" s="78">
        <v>7</v>
      </c>
      <c r="C12" s="227" t="s">
        <v>75</v>
      </c>
      <c r="D12" s="228"/>
      <c r="E12" s="228"/>
      <c r="F12" s="228"/>
      <c r="G12" s="228"/>
      <c r="H12" s="228"/>
      <c r="I12" s="229"/>
      <c r="J12" s="76"/>
      <c r="K12" s="80">
        <f>'Saisie des compétences'!AJ45</f>
        <v>0</v>
      </c>
      <c r="L12" s="5"/>
      <c r="M12" s="119">
        <f>'Saisie des compétences'!AK45</f>
        <v>0</v>
      </c>
      <c r="N12" s="119">
        <f>'Saisie des compétences'!AL45</f>
        <v>1</v>
      </c>
    </row>
    <row r="13" spans="1:14" ht="25.5" customHeight="1" thickBot="1">
      <c r="A13" s="5"/>
      <c r="B13" s="78">
        <v>8</v>
      </c>
      <c r="C13" s="227" t="s">
        <v>72</v>
      </c>
      <c r="D13" s="228"/>
      <c r="E13" s="228"/>
      <c r="F13" s="228"/>
      <c r="G13" s="228"/>
      <c r="H13" s="228"/>
      <c r="I13" s="229"/>
      <c r="J13" s="76"/>
      <c r="K13" s="80">
        <f>'Saisie des compétences'!AJ46</f>
        <v>0</v>
      </c>
      <c r="L13" s="5"/>
      <c r="M13" s="119">
        <f>'Saisie des compétences'!AK46</f>
        <v>0</v>
      </c>
      <c r="N13" s="119">
        <f>'Saisie des compétences'!AL46</f>
        <v>2</v>
      </c>
    </row>
    <row r="14" spans="1:14" ht="25.5" customHeight="1" thickBot="1">
      <c r="A14" s="5"/>
      <c r="B14" s="78">
        <v>9</v>
      </c>
      <c r="C14" s="227" t="s">
        <v>73</v>
      </c>
      <c r="D14" s="228"/>
      <c r="E14" s="228"/>
      <c r="F14" s="228"/>
      <c r="G14" s="228"/>
      <c r="H14" s="228"/>
      <c r="I14" s="229"/>
      <c r="J14" s="76"/>
      <c r="K14" s="80">
        <f>'Saisie des compétences'!AJ47</f>
        <v>0</v>
      </c>
      <c r="L14" s="5"/>
      <c r="M14" s="119">
        <f>'Saisie des compétences'!AK47</f>
        <v>0</v>
      </c>
      <c r="N14" s="119">
        <f>'Saisie des compétences'!AL47</f>
        <v>2</v>
      </c>
    </row>
    <row r="15" spans="1:14" ht="25.5" customHeight="1" thickBot="1">
      <c r="A15" s="5"/>
      <c r="B15" s="79">
        <v>10</v>
      </c>
      <c r="C15" s="243" t="s">
        <v>77</v>
      </c>
      <c r="D15" s="244"/>
      <c r="E15" s="244"/>
      <c r="F15" s="244"/>
      <c r="G15" s="244"/>
      <c r="H15" s="244"/>
      <c r="I15" s="245"/>
      <c r="J15" s="76"/>
      <c r="K15" s="80">
        <f>'Saisie des compétences'!AJ48</f>
        <v>0.5</v>
      </c>
      <c r="L15" s="5"/>
      <c r="M15" s="119">
        <f>'Saisie des compétences'!AK48</f>
        <v>1</v>
      </c>
      <c r="N15" s="119">
        <f>'Saisie des compétences'!AL48</f>
        <v>2</v>
      </c>
    </row>
    <row r="16" spans="2:14" ht="16.5" thickBot="1">
      <c r="B16" s="1"/>
      <c r="M16" s="76"/>
      <c r="N16" s="76"/>
    </row>
    <row r="17" spans="2:14" ht="16.5" thickBot="1">
      <c r="B17" s="77" t="s">
        <v>96</v>
      </c>
      <c r="C17" s="240" t="s">
        <v>79</v>
      </c>
      <c r="D17" s="241"/>
      <c r="E17" s="241"/>
      <c r="F17" s="241"/>
      <c r="G17" s="241"/>
      <c r="H17" s="241"/>
      <c r="I17" s="242"/>
      <c r="K17" s="116">
        <f>'Saisie des compétences'!AJ29</f>
        <v>1</v>
      </c>
      <c r="M17" s="118">
        <f>'Saisie des compétences'!AK29</f>
        <v>1</v>
      </c>
      <c r="N17" s="119">
        <f>'Saisie des compétences'!AL29</f>
        <v>1</v>
      </c>
    </row>
    <row r="18" spans="2:14" ht="16.5" thickBot="1">
      <c r="B18" s="78" t="s">
        <v>97</v>
      </c>
      <c r="C18" s="227" t="s">
        <v>80</v>
      </c>
      <c r="D18" s="228"/>
      <c r="E18" s="228"/>
      <c r="F18" s="228"/>
      <c r="G18" s="228"/>
      <c r="H18" s="228"/>
      <c r="I18" s="229"/>
      <c r="K18" s="116">
        <f>'Saisie des compétences'!AJ30</f>
        <v>0</v>
      </c>
      <c r="M18" s="118">
        <f>'Saisie des compétences'!AK30</f>
        <v>0</v>
      </c>
      <c r="N18" s="119">
        <f>'Saisie des compétences'!AL30</f>
        <v>1</v>
      </c>
    </row>
    <row r="19" spans="2:14" ht="16.5" thickBot="1">
      <c r="B19" s="78" t="s">
        <v>98</v>
      </c>
      <c r="C19" s="227" t="s">
        <v>81</v>
      </c>
      <c r="D19" s="228"/>
      <c r="E19" s="228"/>
      <c r="F19" s="228"/>
      <c r="G19" s="228"/>
      <c r="H19" s="228"/>
      <c r="I19" s="229"/>
      <c r="K19" s="116">
        <f>'Saisie des compétences'!AJ31</f>
        <v>0</v>
      </c>
      <c r="M19" s="118">
        <f>'Saisie des compétences'!AK31</f>
        <v>0</v>
      </c>
      <c r="N19" s="119">
        <f>'Saisie des compétences'!AL31</f>
        <v>1</v>
      </c>
    </row>
    <row r="20" spans="2:14" ht="16.5" thickBot="1">
      <c r="B20" s="78" t="s">
        <v>99</v>
      </c>
      <c r="C20" s="227" t="s">
        <v>82</v>
      </c>
      <c r="D20" s="228"/>
      <c r="E20" s="228"/>
      <c r="F20" s="228"/>
      <c r="G20" s="228"/>
      <c r="H20" s="228"/>
      <c r="I20" s="229"/>
      <c r="K20" s="116">
        <f>'Saisie des compétences'!AJ32</f>
        <v>1</v>
      </c>
      <c r="M20" s="118">
        <f>'Saisie des compétences'!AK32</f>
        <v>1</v>
      </c>
      <c r="N20" s="119">
        <f>'Saisie des compétences'!AL32</f>
        <v>1</v>
      </c>
    </row>
    <row r="21" spans="2:14" ht="16.5" thickBot="1">
      <c r="B21" s="79" t="s">
        <v>93</v>
      </c>
      <c r="C21" s="243" t="s">
        <v>83</v>
      </c>
      <c r="D21" s="244"/>
      <c r="E21" s="244"/>
      <c r="F21" s="244"/>
      <c r="G21" s="244"/>
      <c r="H21" s="244"/>
      <c r="I21" s="245"/>
      <c r="K21" s="116">
        <f>'Saisie des compétences'!AJ33</f>
        <v>1</v>
      </c>
      <c r="M21" s="118">
        <f>'Saisie des compétences'!AK33</f>
        <v>1</v>
      </c>
      <c r="N21" s="119">
        <f>'Saisie des compétences'!AL33</f>
        <v>1</v>
      </c>
    </row>
    <row r="22" spans="2:14" ht="16.5" thickBot="1">
      <c r="B22" s="1"/>
      <c r="M22" s="76"/>
      <c r="N22" s="76"/>
    </row>
    <row r="23" spans="3:14" ht="15.75" customHeight="1">
      <c r="C23" s="117"/>
      <c r="D23" s="117"/>
      <c r="E23" s="117"/>
      <c r="F23" s="117"/>
      <c r="G23" s="117"/>
      <c r="H23" s="255" t="s">
        <v>110</v>
      </c>
      <c r="I23" s="256"/>
      <c r="K23" s="246">
        <f>'Saisie des compétences'!AK37</f>
        <v>0.5</v>
      </c>
      <c r="M23" s="118">
        <f>'Saisie des compétences'!AK35</f>
        <v>15</v>
      </c>
      <c r="N23" s="118">
        <f>'Saisie des compétences'!AK36</f>
        <v>30</v>
      </c>
    </row>
    <row r="24" spans="2:11" ht="16.5" customHeight="1" thickBot="1">
      <c r="B24" s="117"/>
      <c r="C24" s="117"/>
      <c r="D24" s="117"/>
      <c r="E24" s="117"/>
      <c r="F24" s="117"/>
      <c r="G24" s="117"/>
      <c r="H24" s="257"/>
      <c r="I24" s="258"/>
      <c r="K24" s="247"/>
    </row>
  </sheetData>
  <sheetProtection/>
  <mergeCells count="21">
    <mergeCell ref="K23:K24"/>
    <mergeCell ref="G3:K4"/>
    <mergeCell ref="E3:F4"/>
    <mergeCell ref="C13:I13"/>
    <mergeCell ref="C14:I14"/>
    <mergeCell ref="C12:I12"/>
    <mergeCell ref="B3:D4"/>
    <mergeCell ref="C6:I6"/>
    <mergeCell ref="C7:I7"/>
    <mergeCell ref="C8:I8"/>
    <mergeCell ref="C9:I9"/>
    <mergeCell ref="C15:I15"/>
    <mergeCell ref="M3:N4"/>
    <mergeCell ref="H23:I24"/>
    <mergeCell ref="C17:I17"/>
    <mergeCell ref="C18:I18"/>
    <mergeCell ref="C19:I19"/>
    <mergeCell ref="C20:I20"/>
    <mergeCell ref="C21:I21"/>
    <mergeCell ref="C10:I10"/>
    <mergeCell ref="C11:I11"/>
  </mergeCells>
  <conditionalFormatting sqref="K17:K21">
    <cfRule type="cellIs" priority="1" dxfId="9" operator="equal">
      <formula>9</formula>
    </cfRule>
    <cfRule type="cellIs" priority="2" dxfId="8" operator="equal">
      <formula>1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jcroll jcroll93</dc:creator>
  <cp:keywords/>
  <dc:description/>
  <cp:lastModifiedBy>jcroll jcroll93</cp:lastModifiedBy>
  <dcterms:created xsi:type="dcterms:W3CDTF">2021-11-24T15:05:13Z</dcterms:created>
  <dcterms:modified xsi:type="dcterms:W3CDTF">2023-02-16T08:32:43Z</dcterms:modified>
  <cp:category/>
  <cp:version/>
  <cp:contentType/>
  <cp:contentStatus/>
</cp:coreProperties>
</file>